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5"/>
  </bookViews>
  <sheets>
    <sheet name="Grand test" sheetId="1" r:id="rId1"/>
    <sheet name="Niveau 1" sheetId="2" r:id="rId2"/>
    <sheet name="Niveau 2" sheetId="3" r:id="rId3"/>
    <sheet name="Niveau 3" sheetId="4" r:id="rId4"/>
    <sheet name="Niveau 4" sheetId="5" r:id="rId5"/>
    <sheet name="Niveau 5" sheetId="6" r:id="rId6"/>
  </sheets>
  <definedNames/>
  <calcPr fullCalcOnLoad="1"/>
</workbook>
</file>

<file path=xl/sharedStrings.xml><?xml version="1.0" encoding="utf-8"?>
<sst xmlns="http://schemas.openxmlformats.org/spreadsheetml/2006/main" count="36" uniqueCount="7">
  <si>
    <t>Réponses</t>
  </si>
  <si>
    <t>col 1</t>
  </si>
  <si>
    <t>col 2</t>
  </si>
  <si>
    <t>Valeurs col 1</t>
  </si>
  <si>
    <t>Valeurs col 2</t>
  </si>
  <si>
    <t xml:space="preserve"> </t>
  </si>
  <si>
    <t>Niveau 1 – 5ème 4ème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</si>
</sst>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) &quot;"/>
    <numFmt numFmtId="165" formatCode="_-* #,##0.00\ _€_-;\-* #,##0.00\ _€_-;_-* \-??\ _€_-;_-@_-"/>
    <numFmt numFmtId="166" formatCode="#,##0_ ;\-#,##0\ "/>
    <numFmt numFmtId="167" formatCode="#,##0.#"/>
    <numFmt numFmtId="168" formatCode="#,##0.###"/>
    <numFmt numFmtId="169" formatCode="#,##0.0#"/>
    <numFmt numFmtId="170" formatCode="#,##0.##"/>
    <numFmt numFmtId="171" formatCode="#,##0.0##"/>
    <numFmt numFmtId="172" formatCode="#,###"/>
    <numFmt numFmtId="173" formatCode="#,###.#"/>
    <numFmt numFmtId="174" formatCode="#,##0.####"/>
    <numFmt numFmtId="175" formatCode="#,###.##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8"/>
      <color indexed="8"/>
      <name val="Bauhaus 93"/>
      <family val="5"/>
    </font>
    <font>
      <sz val="10"/>
      <color indexed="8"/>
      <name val="Arial Rounded MT Bold"/>
      <family val="2"/>
    </font>
    <font>
      <sz val="9"/>
      <color indexed="8"/>
      <name val="Calibri"/>
      <family val="2"/>
    </font>
    <font>
      <sz val="11"/>
      <color indexed="8"/>
      <name val="Arial Rounded MT Bold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Arial Rounded MT Bold"/>
      <family val="2"/>
    </font>
    <font>
      <sz val="11"/>
      <name val="Calibri"/>
      <family val="2"/>
    </font>
    <font>
      <sz val="4.7"/>
      <color indexed="8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center" textRotation="90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right"/>
    </xf>
    <xf numFmtId="166" fontId="0" fillId="0" borderId="11" xfId="45" applyNumberFormat="1" applyFont="1" applyFill="1" applyBorder="1" applyAlignment="1" applyProtection="1">
      <alignment horizontal="center"/>
      <protection/>
    </xf>
    <xf numFmtId="166" fontId="0" fillId="0" borderId="0" xfId="45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167" fontId="0" fillId="0" borderId="11" xfId="45" applyNumberFormat="1" applyFont="1" applyFill="1" applyBorder="1" applyAlignment="1" applyProtection="1">
      <alignment horizontal="center"/>
      <protection/>
    </xf>
    <xf numFmtId="168" fontId="0" fillId="0" borderId="11" xfId="45" applyNumberFormat="1" applyFont="1" applyFill="1" applyBorder="1" applyAlignment="1" applyProtection="1">
      <alignment horizontal="center"/>
      <protection/>
    </xf>
    <xf numFmtId="169" fontId="0" fillId="0" borderId="11" xfId="45" applyNumberFormat="1" applyFont="1" applyFill="1" applyBorder="1" applyAlignment="1" applyProtection="1">
      <alignment horizontal="center"/>
      <protection/>
    </xf>
    <xf numFmtId="3" fontId="0" fillId="0" borderId="11" xfId="45" applyNumberFormat="1" applyFont="1" applyFill="1" applyBorder="1" applyAlignment="1" applyProtection="1">
      <alignment horizontal="center"/>
      <protection/>
    </xf>
    <xf numFmtId="170" fontId="0" fillId="0" borderId="11" xfId="45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171" fontId="0" fillId="0" borderId="11" xfId="45" applyNumberFormat="1" applyFont="1" applyFill="1" applyBorder="1" applyAlignment="1" applyProtection="1">
      <alignment horizontal="center"/>
      <protection/>
    </xf>
    <xf numFmtId="172" fontId="0" fillId="0" borderId="11" xfId="45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12" fillId="0" borderId="0" xfId="0" applyNumberFormat="1" applyFont="1" applyBorder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173" fontId="0" fillId="0" borderId="11" xfId="45" applyNumberFormat="1" applyFont="1" applyFill="1" applyBorder="1" applyAlignment="1" applyProtection="1">
      <alignment horizontal="center"/>
      <protection/>
    </xf>
    <xf numFmtId="174" fontId="0" fillId="0" borderId="11" xfId="45" applyNumberFormat="1" applyFont="1" applyFill="1" applyBorder="1" applyAlignment="1" applyProtection="1">
      <alignment horizontal="center"/>
      <protection/>
    </xf>
    <xf numFmtId="175" fontId="0" fillId="0" borderId="11" xfId="45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30</xdr:row>
      <xdr:rowOff>38100</xdr:rowOff>
    </xdr:from>
    <xdr:to>
      <xdr:col>4</xdr:col>
      <xdr:colOff>1219200</xdr:colOff>
      <xdr:row>36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1343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200025</xdr:colOff>
      <xdr:row>36</xdr:row>
      <xdr:rowOff>19050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3686175" y="8734425"/>
          <a:ext cx="942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</xdr:col>
      <xdr:colOff>95250</xdr:colOff>
      <xdr:row>1</xdr:row>
      <xdr:rowOff>314325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"/>
          <a:ext cx="323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31</xdr:row>
      <xdr:rowOff>114300</xdr:rowOff>
    </xdr:from>
    <xdr:to>
      <xdr:col>4</xdr:col>
      <xdr:colOff>1209675</xdr:colOff>
      <xdr:row>37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8562975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43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31</xdr:row>
      <xdr:rowOff>114300</xdr:rowOff>
    </xdr:from>
    <xdr:to>
      <xdr:col>4</xdr:col>
      <xdr:colOff>1209675</xdr:colOff>
      <xdr:row>37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8562975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371475</xdr:colOff>
      <xdr:row>36</xdr:row>
      <xdr:rowOff>19050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3800475" y="8896350"/>
          <a:ext cx="11144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43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43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31</xdr:row>
      <xdr:rowOff>76200</xdr:rowOff>
    </xdr:from>
    <xdr:to>
      <xdr:col>4</xdr:col>
      <xdr:colOff>1209675</xdr:colOff>
      <xdr:row>38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845820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200025</xdr:colOff>
      <xdr:row>36</xdr:row>
      <xdr:rowOff>19050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3733800" y="8734425"/>
          <a:ext cx="8572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95250</xdr:rowOff>
    </xdr:from>
    <xdr:to>
      <xdr:col>1</xdr:col>
      <xdr:colOff>95250</xdr:colOff>
      <xdr:row>2</xdr:row>
      <xdr:rowOff>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52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95250</xdr:rowOff>
    </xdr:from>
    <xdr:to>
      <xdr:col>1</xdr:col>
      <xdr:colOff>95250</xdr:colOff>
      <xdr:row>2</xdr:row>
      <xdr:rowOff>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52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31</xdr:row>
      <xdr:rowOff>114300</xdr:rowOff>
    </xdr:from>
    <xdr:to>
      <xdr:col>4</xdr:col>
      <xdr:colOff>1209675</xdr:colOff>
      <xdr:row>37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8562975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200025</xdr:colOff>
      <xdr:row>36</xdr:row>
      <xdr:rowOff>19050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3848100" y="8896350"/>
          <a:ext cx="942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43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1</xdr:col>
      <xdr:colOff>95250</xdr:colOff>
      <xdr:row>2</xdr:row>
      <xdr:rowOff>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43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30</xdr:row>
      <xdr:rowOff>76200</xdr:rowOff>
    </xdr:from>
    <xdr:to>
      <xdr:col>4</xdr:col>
      <xdr:colOff>1209675</xdr:colOff>
      <xdr:row>37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8258175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1152525</xdr:colOff>
      <xdr:row>33</xdr:row>
      <xdr:rowOff>66675</xdr:rowOff>
    </xdr:from>
    <xdr:to>
      <xdr:col>5</xdr:col>
      <xdr:colOff>200025</xdr:colOff>
      <xdr:row>36</xdr:row>
      <xdr:rowOff>19050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3819525" y="8639175"/>
          <a:ext cx="885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ton score sur ton graphique !</a:t>
          </a:r>
        </a:p>
      </xdr:txBody>
    </xdr:sp>
    <xdr:clientData/>
  </xdr:twoCellAnchor>
  <xdr:twoCellAnchor>
    <xdr:from>
      <xdr:col>0</xdr:col>
      <xdr:colOff>161925</xdr:colOff>
      <xdr:row>2</xdr:row>
      <xdr:rowOff>28575</xdr:rowOff>
    </xdr:from>
    <xdr:to>
      <xdr:col>1</xdr:col>
      <xdr:colOff>47625</xdr:colOff>
      <xdr:row>4</xdr:row>
      <xdr:rowOff>104775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42925"/>
          <a:ext cx="304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showGridLines="0" zoomScalePageLayoutView="0" workbookViewId="0" topLeftCell="A1">
      <selection activeCell="B15" sqref="B15"/>
    </sheetView>
  </sheetViews>
  <sheetFormatPr defaultColWidth="11.421875" defaultRowHeight="15"/>
  <cols>
    <col min="1" max="1" width="4.57421875" style="1" customWidth="1"/>
    <col min="2" max="2" width="25.7109375" style="0" customWidth="1"/>
    <col min="3" max="3" width="2.7109375" style="0" customWidth="1"/>
    <col min="4" max="4" width="5.00390625" style="2" customWidth="1"/>
    <col min="5" max="5" width="28.421875" style="0" customWidth="1"/>
    <col min="6" max="6" width="3.7109375" style="0" customWidth="1"/>
    <col min="7" max="7" width="1.28515625" style="0" customWidth="1"/>
    <col min="8" max="8" width="7.7109375" style="0" customWidth="1"/>
    <col min="9" max="10" width="0" style="0" hidden="1" customWidth="1"/>
    <col min="11" max="11" width="8.8515625" style="0" customWidth="1"/>
    <col min="12" max="15" width="0" style="3" hidden="1" customWidth="1"/>
    <col min="16" max="19" width="0" style="0" hidden="1" customWidth="1"/>
  </cols>
  <sheetData>
    <row r="1" spans="1:14" ht="9.75" customHeight="1">
      <c r="A1" s="4"/>
      <c r="B1" s="5"/>
      <c r="C1" s="5"/>
      <c r="D1" s="6"/>
      <c r="E1" s="5"/>
      <c r="F1" s="5"/>
      <c r="G1" s="5"/>
      <c r="L1" s="3">
        <f>ROUND(+N1*1000,0)</f>
        <v>205</v>
      </c>
      <c r="N1" s="7">
        <f ca="1">RAND()</f>
        <v>0.20486325210081358</v>
      </c>
    </row>
    <row r="2" spans="1:11" ht="27.75" customHeight="1">
      <c r="A2" s="51" t="str">
        <f>"Super défi 5ème 4ème : 50 calculs en 5 min"</f>
        <v>Super défi 5ème 4ème : 50 calculs en 5 min</v>
      </c>
      <c r="B2" s="51"/>
      <c r="C2" s="51"/>
      <c r="D2" s="51"/>
      <c r="E2" s="51"/>
      <c r="F2" s="51"/>
      <c r="G2" s="8"/>
      <c r="H2" s="52" t="str">
        <f>"série "&amp;L1</f>
        <v>série 205</v>
      </c>
      <c r="I2" s="52"/>
      <c r="J2" s="52"/>
      <c r="K2" s="52"/>
    </row>
    <row r="3" spans="1:9" ht="7.5" customHeight="1">
      <c r="A3" s="53"/>
      <c r="B3" s="53"/>
      <c r="C3" s="53"/>
      <c r="D3" s="53"/>
      <c r="E3" s="53"/>
      <c r="F3" s="53"/>
      <c r="G3" s="9"/>
      <c r="H3" s="10"/>
      <c r="I3" s="10"/>
    </row>
    <row r="4" spans="1:15" ht="15">
      <c r="A4" s="11"/>
      <c r="B4" s="12"/>
      <c r="C4" s="12"/>
      <c r="D4" s="13"/>
      <c r="E4" s="12"/>
      <c r="F4" s="12"/>
      <c r="G4" s="9"/>
      <c r="H4" s="54" t="s">
        <v>0</v>
      </c>
      <c r="I4" s="54"/>
      <c r="J4" s="54"/>
      <c r="K4" s="54"/>
      <c r="L4"/>
      <c r="M4"/>
      <c r="N4"/>
      <c r="O4"/>
    </row>
    <row r="5" spans="1:18" ht="15" customHeight="1">
      <c r="A5" s="15"/>
      <c r="B5" s="16"/>
      <c r="C5" s="16"/>
      <c r="D5" s="17"/>
      <c r="E5" s="16"/>
      <c r="F5" s="16"/>
      <c r="G5" s="18"/>
      <c r="H5" s="19" t="s">
        <v>1</v>
      </c>
      <c r="I5" s="19"/>
      <c r="J5" s="19"/>
      <c r="K5" s="19" t="s">
        <v>2</v>
      </c>
      <c r="L5"/>
      <c r="M5"/>
      <c r="N5" s="55" t="s">
        <v>3</v>
      </c>
      <c r="O5" s="55"/>
      <c r="Q5" s="20" t="s">
        <v>4</v>
      </c>
      <c r="R5" s="3"/>
    </row>
    <row r="6" spans="1:18" ht="22.5" customHeight="1">
      <c r="A6" s="21">
        <v>1</v>
      </c>
      <c r="B6" s="22" t="str">
        <f>N6&amp;" x ____ = "&amp;N6*O6</f>
        <v>8 x ____ = 72</v>
      </c>
      <c r="C6" s="23"/>
      <c r="D6" s="24">
        <v>26</v>
      </c>
      <c r="E6" s="22" t="str">
        <f>Q6&amp;" + "&amp;R6&amp;" = ____"</f>
        <v>5528 + 5000 = ____</v>
      </c>
      <c r="F6" s="22"/>
      <c r="G6" s="25"/>
      <c r="H6" s="26">
        <f>+O6</f>
        <v>9</v>
      </c>
      <c r="I6" s="27"/>
      <c r="J6" s="27"/>
      <c r="K6" s="26">
        <f>Q6+R6</f>
        <v>10528</v>
      </c>
      <c r="L6"/>
      <c r="M6"/>
      <c r="N6" s="3">
        <f ca="1">_XLL.ALEA.ENTRE.BORNES(2,9)</f>
        <v>8</v>
      </c>
      <c r="O6" s="3">
        <f ca="1">_XLL.ALEA.ENTRE.BORNES(6,9)</f>
        <v>9</v>
      </c>
      <c r="Q6" s="3">
        <f ca="1">_XLL.ALEA.ENTRE.BORNES(1,9999)</f>
        <v>5528</v>
      </c>
      <c r="R6" s="28">
        <f ca="1">_XLL.ALEA.ENTRE.BORNES(1,9)*1000</f>
        <v>5000</v>
      </c>
    </row>
    <row r="7" spans="1:18" ht="22.5" customHeight="1">
      <c r="A7" s="21">
        <v>2</v>
      </c>
      <c r="B7" s="22" t="str">
        <f>N7&amp;" + "&amp;O7&amp;" = _____"</f>
        <v>92 + 1,9 = _____</v>
      </c>
      <c r="C7" s="23"/>
      <c r="D7" s="24">
        <v>27</v>
      </c>
      <c r="E7" s="22" t="str">
        <f>Q7&amp;" x 19 = ____"</f>
        <v>9 x 19 = ____</v>
      </c>
      <c r="F7" s="22"/>
      <c r="G7" s="25"/>
      <c r="H7" s="29">
        <f>N7+O7</f>
        <v>93.9</v>
      </c>
      <c r="I7" s="27"/>
      <c r="J7" s="27"/>
      <c r="K7" s="26">
        <f>+Q7*19</f>
        <v>171</v>
      </c>
      <c r="L7"/>
      <c r="M7"/>
      <c r="N7" s="3">
        <f ca="1">_XLL.ALEA.ENTRE.BORNES(1,99)</f>
        <v>92</v>
      </c>
      <c r="O7" s="3">
        <f ca="1">_XLL.ALEA.ENTRE.BORNES(1,99)/10</f>
        <v>1.9</v>
      </c>
      <c r="P7" s="7">
        <f ca="1">_XLL.ALEA.ENTRE.BORNES(1,6)</f>
        <v>4</v>
      </c>
      <c r="Q7" s="3">
        <f ca="1">_XLL.ALEA.ENTRE.BORNES(1,9)</f>
        <v>9</v>
      </c>
      <c r="R7" s="3"/>
    </row>
    <row r="8" spans="1:18" ht="22.5" customHeight="1">
      <c r="A8" s="21">
        <v>3</v>
      </c>
      <c r="B8" s="22" t="str">
        <f>N8/10&amp;" pour aller à "&amp;INT(N8/10)+1&amp;" : _____ "</f>
        <v>7,7 pour aller à 8 : _____ </v>
      </c>
      <c r="C8" s="23"/>
      <c r="D8" s="24">
        <v>28</v>
      </c>
      <c r="E8" s="22" t="str">
        <f>Q8&amp;" : 1000 = ____"</f>
        <v>45 : 1000 = ____</v>
      </c>
      <c r="F8" s="22"/>
      <c r="G8" s="25"/>
      <c r="H8" s="29">
        <f>+INT(N8/10)+1-N8/10</f>
        <v>0.2999999999999998</v>
      </c>
      <c r="I8" s="27"/>
      <c r="J8" s="27"/>
      <c r="K8" s="30">
        <f>Q8/1000</f>
        <v>0.045</v>
      </c>
      <c r="L8"/>
      <c r="M8"/>
      <c r="N8" s="3">
        <f ca="1">_XLL.ALEA.ENTRE.BORNES(1,99)</f>
        <v>77</v>
      </c>
      <c r="Q8" s="3">
        <f ca="1">_XLL.ALEA.ENTRE.BORNES(1,99)</f>
        <v>45</v>
      </c>
      <c r="R8" s="3">
        <f ca="1">_XLL.ALEA.ENTRE.BORNES(2,6)</f>
        <v>6</v>
      </c>
    </row>
    <row r="9" spans="1:18" ht="22.5" customHeight="1">
      <c r="A9" s="21">
        <v>4</v>
      </c>
      <c r="B9" s="22" t="str">
        <f>N9&amp;" : 10 = ____"</f>
        <v>81 : 10 = ____</v>
      </c>
      <c r="C9" s="23"/>
      <c r="D9" s="24">
        <v>29</v>
      </c>
      <c r="E9" s="22" t="str">
        <f>Q9/1000&amp;" pour aller à "&amp;INT(Q9/1000)+1&amp;" : _____ "</f>
        <v>1,619 pour aller à 2 : _____ </v>
      </c>
      <c r="F9" s="22"/>
      <c r="G9" s="25"/>
      <c r="H9" s="29">
        <f>N9/10</f>
        <v>8.1</v>
      </c>
      <c r="I9" s="27"/>
      <c r="J9" s="27"/>
      <c r="K9" s="30">
        <f>+INT(Q9/1000)+1-Q9/1000</f>
        <v>0.381</v>
      </c>
      <c r="L9"/>
      <c r="M9"/>
      <c r="N9" s="3">
        <f ca="1">_XLL.ALEA.ENTRE.BORNES(1,99)</f>
        <v>81</v>
      </c>
      <c r="Q9" s="3">
        <f ca="1">_XLL.ALEA.ENTRE.BORNES(100,10000)</f>
        <v>1619</v>
      </c>
      <c r="R9" s="3"/>
    </row>
    <row r="10" spans="1:18" ht="22.5" customHeight="1">
      <c r="A10" s="21">
        <v>5</v>
      </c>
      <c r="B10" s="22" t="str">
        <f>N10&amp;" x 11 = ____"</f>
        <v>2 x 11 = ____</v>
      </c>
      <c r="C10" s="23"/>
      <c r="D10" s="24">
        <v>30</v>
      </c>
      <c r="E10" s="22" t="str">
        <f>"Le quart de "&amp;Q10*4&amp;" est : ____"</f>
        <v>Le quart de 64 est : ____</v>
      </c>
      <c r="F10" s="22"/>
      <c r="G10" s="25"/>
      <c r="H10" s="26">
        <f>N10*11</f>
        <v>22</v>
      </c>
      <c r="I10" s="27"/>
      <c r="J10" s="27"/>
      <c r="K10" s="26">
        <f>+Q10</f>
        <v>16</v>
      </c>
      <c r="L10"/>
      <c r="M10"/>
      <c r="N10" s="3">
        <f ca="1">_XLL.ALEA.ENTRE.BORNES(1,9)</f>
        <v>2</v>
      </c>
      <c r="Q10" s="3">
        <f ca="1">_XLL.ALEA.ENTRE.BORNES(1,33)</f>
        <v>16</v>
      </c>
      <c r="R10" s="3"/>
    </row>
    <row r="11" spans="1:18" ht="22.5" customHeight="1">
      <c r="A11" s="21">
        <v>6</v>
      </c>
      <c r="B11" s="22" t="str">
        <f>"Le double de "&amp;N11&amp;" est : ____"</f>
        <v>Le double de 5 est : ____</v>
      </c>
      <c r="C11" s="23"/>
      <c r="D11" s="24">
        <v>31</v>
      </c>
      <c r="E11" s="22" t="str">
        <f>Q11*R11&amp;" : "&amp;Q11&amp;" = _____ "</f>
        <v>24 : 4 = _____ </v>
      </c>
      <c r="F11" s="22"/>
      <c r="G11" s="25"/>
      <c r="H11" s="29">
        <f>+N11*2</f>
        <v>10</v>
      </c>
      <c r="I11" s="26"/>
      <c r="J11" s="26"/>
      <c r="K11" s="26">
        <f>+R11</f>
        <v>6</v>
      </c>
      <c r="L11"/>
      <c r="M11"/>
      <c r="N11" s="3">
        <f>CHOOSE(O11,0.25,0.5,1,2.5,5)</f>
        <v>5</v>
      </c>
      <c r="O11" s="3">
        <f ca="1">_XLL.ALEA.ENTRE.BORNES(1,5)</f>
        <v>5</v>
      </c>
      <c r="Q11" s="3">
        <f ca="1">_XLL.ALEA.ENTRE.BORNES(2,9)</f>
        <v>4</v>
      </c>
      <c r="R11" s="3">
        <f ca="1">_XLL.ALEA.ENTRE.BORNES(6,9)</f>
        <v>6</v>
      </c>
    </row>
    <row r="12" spans="1:19" ht="22.5" customHeight="1">
      <c r="A12" s="21">
        <v>7</v>
      </c>
      <c r="B12" s="22" t="str">
        <f>N12&amp;" : "&amp;O12&amp;" ?  q =_____, r =___"</f>
        <v>69 : 7 ?  q =_____, r =___</v>
      </c>
      <c r="C12" s="23"/>
      <c r="D12" s="24">
        <v>32</v>
      </c>
      <c r="E12" s="22" t="str">
        <f>Q12&amp;" de "&amp;R12&amp;" est : ____"</f>
        <v>Le tiers de 0,75 est : ____</v>
      </c>
      <c r="F12" s="22"/>
      <c r="G12" s="25"/>
      <c r="H12" s="26" t="str">
        <f>"q: "&amp;INT(N12/O12)&amp;" r: "&amp;(N12-O12*INT(N12/O12))</f>
        <v>q: 9 r: 6</v>
      </c>
      <c r="I12" s="27"/>
      <c r="J12" s="27"/>
      <c r="K12" s="31">
        <f>IF(S12&lt;=3,R12/(S12+1),R12/(S12-2))</f>
        <v>0.25</v>
      </c>
      <c r="L12"/>
      <c r="M12"/>
      <c r="N12" s="3">
        <f ca="1">+O12*_XLL.ALEA.ENTRE.BORNES(2,9)+_XLL.ALEA.ENTRE.BORNES(1,O12-1)</f>
        <v>69</v>
      </c>
      <c r="O12" s="3">
        <f ca="1">_XLL.ALEA.ENTRE.BORNES(2,9)</f>
        <v>7</v>
      </c>
      <c r="Q12" s="3" t="str">
        <f>CHOOSE(S12,"La moitié","Le tiers","Le quart","La moitié","Le tiers","Le quart")</f>
        <v>Le tiers</v>
      </c>
      <c r="R12" s="3">
        <f>CHOOSE(S12,0.5,0.75,1,5,7.5,10)</f>
        <v>0.75</v>
      </c>
      <c r="S12" s="7">
        <f ca="1">_XLL.ALEA.ENTRE.BORNES(1,6)</f>
        <v>2</v>
      </c>
    </row>
    <row r="13" spans="1:18" ht="22.5" customHeight="1">
      <c r="A13" s="21">
        <v>8</v>
      </c>
      <c r="B13" s="22" t="str">
        <f>"Le tiers de "&amp;N13*3&amp;" est : ____"</f>
        <v>Le tiers de 33 est : ____</v>
      </c>
      <c r="C13" s="23"/>
      <c r="D13" s="24">
        <v>33</v>
      </c>
      <c r="E13" s="22" t="str">
        <f>Q13&amp;" + "&amp;R13&amp;" = _____"</f>
        <v>62 + 96 = _____</v>
      </c>
      <c r="F13" s="22"/>
      <c r="G13" s="25"/>
      <c r="H13" s="26">
        <f>+N13</f>
        <v>11</v>
      </c>
      <c r="I13" s="27"/>
      <c r="J13" s="27"/>
      <c r="K13" s="32">
        <f>Q13+R13</f>
        <v>158</v>
      </c>
      <c r="L13"/>
      <c r="M13"/>
      <c r="N13" s="3">
        <f ca="1">_XLL.ALEA.ENTRE.BORNES(1,33)</f>
        <v>11</v>
      </c>
      <c r="Q13" s="3">
        <f ca="1">_XLL.ALEA.ENTRE.BORNES(1,99)</f>
        <v>62</v>
      </c>
      <c r="R13" s="3">
        <f ca="1">_XLL.ALEA.ENTRE.BORNES(1,99)</f>
        <v>96</v>
      </c>
    </row>
    <row r="14" spans="1:18" ht="22.5" customHeight="1">
      <c r="A14" s="21">
        <v>9</v>
      </c>
      <c r="B14" s="22" t="str">
        <f>N14*100+O14&amp;" + ____ = "&amp;INT(N14+1)*100</f>
        <v>1098 + ____ = 1100</v>
      </c>
      <c r="C14" s="23"/>
      <c r="D14" s="24">
        <v>34</v>
      </c>
      <c r="E14" s="22" t="str">
        <f>Q14&amp;" : 100 = ____"</f>
        <v>22 : 100 = ____</v>
      </c>
      <c r="F14" s="22"/>
      <c r="G14" s="25"/>
      <c r="H14" s="32">
        <f>100-O14</f>
        <v>2</v>
      </c>
      <c r="I14" s="27"/>
      <c r="J14" s="27"/>
      <c r="K14" s="31">
        <f>Q14/100</f>
        <v>0.22</v>
      </c>
      <c r="L14"/>
      <c r="M14"/>
      <c r="N14" s="3">
        <f ca="1">_XLL.ALEA.ENTRE.BORNES(1,10)</f>
        <v>10</v>
      </c>
      <c r="O14" s="3">
        <f ca="1">_XLL.ALEA.ENTRE.BORNES(0,99)</f>
        <v>98</v>
      </c>
      <c r="Q14" s="3">
        <f ca="1">_XLL.ALEA.ENTRE.BORNES(1,99)</f>
        <v>22</v>
      </c>
      <c r="R14" s="3"/>
    </row>
    <row r="15" spans="1:18" ht="22.5" customHeight="1">
      <c r="A15" s="21">
        <v>10</v>
      </c>
      <c r="B15" s="22" t="str">
        <f>N15&amp;" + "&amp;O15&amp;" = ____"</f>
        <v>21 + 90 = ____</v>
      </c>
      <c r="C15" s="23"/>
      <c r="D15" s="24">
        <v>35</v>
      </c>
      <c r="E15" s="22" t="str">
        <f>Q15&amp;" x 21  = ____"</f>
        <v>7 x 21  = ____</v>
      </c>
      <c r="F15" s="22"/>
      <c r="G15" s="25"/>
      <c r="H15" s="32">
        <f>N15+O15</f>
        <v>111</v>
      </c>
      <c r="I15" s="27"/>
      <c r="J15" s="27"/>
      <c r="K15" s="26">
        <f>Q15*21</f>
        <v>147</v>
      </c>
      <c r="L15"/>
      <c r="M15"/>
      <c r="N15" s="3">
        <f ca="1">_XLL.ALEA.ENTRE.BORNES(1,99)</f>
        <v>21</v>
      </c>
      <c r="O15" s="3">
        <f ca="1">_XLL.ALEA.ENTRE.BORNES(1,9)*10</f>
        <v>90</v>
      </c>
      <c r="Q15" s="3">
        <f ca="1">_XLL.ALEA.ENTRE.BORNES(1,9)</f>
        <v>7</v>
      </c>
      <c r="R15" s="3"/>
    </row>
    <row r="16" spans="1:18" ht="22.5" customHeight="1">
      <c r="A16" s="21">
        <v>11</v>
      </c>
      <c r="B16" s="22" t="str">
        <f>N16&amp;" x 19 = ____"</f>
        <v>8 x 19 = ____</v>
      </c>
      <c r="C16" s="23"/>
      <c r="D16" s="24">
        <v>36</v>
      </c>
      <c r="E16" s="22" t="str">
        <f>Q16&amp;" - "&amp;R16&amp;" = ____"</f>
        <v>421 - 80 = ____</v>
      </c>
      <c r="F16" s="22"/>
      <c r="G16" s="25"/>
      <c r="H16" s="26">
        <f>N16*19</f>
        <v>152</v>
      </c>
      <c r="I16" s="27"/>
      <c r="J16" s="27"/>
      <c r="K16" s="32">
        <f>Q16-R16</f>
        <v>341</v>
      </c>
      <c r="L16"/>
      <c r="M16"/>
      <c r="N16" s="3">
        <f ca="1">_XLL.ALEA.ENTRE.BORNES(1,9)</f>
        <v>8</v>
      </c>
      <c r="Q16" s="3">
        <f ca="1">_XLL.ALEA.ENTRE.BORNES(100,10000)</f>
        <v>421</v>
      </c>
      <c r="R16" s="3">
        <f ca="1">_XLL.ALEA.ENTRE.BORNES(1,9)*10</f>
        <v>80</v>
      </c>
    </row>
    <row r="17" spans="1:18" ht="22.5" customHeight="1">
      <c r="A17" s="21">
        <v>12</v>
      </c>
      <c r="B17" s="22" t="str">
        <f>"Le triple de "&amp;N17&amp;" est : ____"</f>
        <v>Le triple de 79 est : ____</v>
      </c>
      <c r="C17" s="23"/>
      <c r="D17" s="24">
        <v>37</v>
      </c>
      <c r="E17" s="22" t="str">
        <f>Q17&amp;" : "&amp;R17&amp;" ?  q =_____, r =___"</f>
        <v>16 : 3 ?  q =_____, r =___</v>
      </c>
      <c r="F17" s="22"/>
      <c r="G17" s="25"/>
      <c r="H17" s="26">
        <f>+N17*3</f>
        <v>237</v>
      </c>
      <c r="I17" s="27"/>
      <c r="J17" s="27"/>
      <c r="K17" s="26" t="str">
        <f>"q: "&amp;INT(Q17/R17)&amp;" r: "&amp;(Q17-R17*INT(Q17/R17))</f>
        <v>q: 5 r: 1</v>
      </c>
      <c r="L17"/>
      <c r="M17"/>
      <c r="N17" s="3">
        <f ca="1">_XLL.ALEA.ENTRE.BORNES(0,99)</f>
        <v>79</v>
      </c>
      <c r="Q17" s="3">
        <f ca="1">+R17*_XLL.ALEA.ENTRE.BORNES(2,9)+_XLL.ALEA.ENTRE.BORNES(1,R17-1)</f>
        <v>16</v>
      </c>
      <c r="R17" s="3">
        <f ca="1">_XLL.ALEA.ENTRE.BORNES(2,9)</f>
        <v>3</v>
      </c>
    </row>
    <row r="18" spans="1:18" ht="22.5" customHeight="1">
      <c r="A18" s="21">
        <v>13</v>
      </c>
      <c r="B18" s="22" t="str">
        <f>N18&amp;" - "&amp;O18&amp;" = ____"</f>
        <v>8838 - 500 = ____</v>
      </c>
      <c r="C18" s="23"/>
      <c r="D18" s="24">
        <v>38</v>
      </c>
      <c r="E18" s="22" t="str">
        <f>"La moitié de "&amp;Q18*2&amp;" est : ____"</f>
        <v>La moitié de 42 est : ____</v>
      </c>
      <c r="F18" s="22"/>
      <c r="G18" s="25"/>
      <c r="H18" s="26">
        <f>N18-O18</f>
        <v>8338</v>
      </c>
      <c r="I18" s="27"/>
      <c r="J18" s="27"/>
      <c r="K18" s="26">
        <f>+Q18</f>
        <v>21</v>
      </c>
      <c r="L18"/>
      <c r="M18"/>
      <c r="N18" s="3">
        <f ca="1">_XLL.ALEA.ENTRE.BORNES(1000,9999)</f>
        <v>8838</v>
      </c>
      <c r="O18" s="3">
        <f ca="1">_XLL.ALEA.ENTRE.BORNES(1,9)*100</f>
        <v>500</v>
      </c>
      <c r="Q18" s="3">
        <f ca="1">_XLL.ALEA.ENTRE.BORNES(1,33)</f>
        <v>21</v>
      </c>
      <c r="R18" s="3"/>
    </row>
    <row r="19" spans="1:18" ht="22.5" customHeight="1">
      <c r="A19" s="21">
        <v>14</v>
      </c>
      <c r="B19" s="22" t="str">
        <f>N19&amp;" : 10 =_____"</f>
        <v>4 : 10 =_____</v>
      </c>
      <c r="C19" s="23"/>
      <c r="D19" s="24">
        <v>39</v>
      </c>
      <c r="E19" s="22" t="str">
        <f>Q19&amp;" + "&amp;R19&amp;" = _____"</f>
        <v>2 + 3,5 = _____</v>
      </c>
      <c r="F19" s="22"/>
      <c r="G19" s="25"/>
      <c r="H19" s="33">
        <f>+N19/10</f>
        <v>0.4</v>
      </c>
      <c r="I19" s="27"/>
      <c r="J19" s="27"/>
      <c r="K19" s="29">
        <f>+Q19+R19</f>
        <v>5.5</v>
      </c>
      <c r="L19"/>
      <c r="M19"/>
      <c r="N19" s="3">
        <f ca="1">_XLL.ALEA.ENTRE.BORNES(1,99)/10</f>
        <v>4</v>
      </c>
      <c r="Q19" s="3">
        <f ca="1">_XLL.ALEA.ENTRE.BORNES(10,199)/10</f>
        <v>2</v>
      </c>
      <c r="R19" s="3">
        <f ca="1">_XLL.ALEA.ENTRE.BORNES(1,199)/10</f>
        <v>3.5</v>
      </c>
    </row>
    <row r="20" spans="1:18" ht="22.5" customHeight="1">
      <c r="A20" s="21">
        <v>15</v>
      </c>
      <c r="B20" s="22" t="str">
        <f>N20&amp;" + "&amp;O20&amp;" = _____"</f>
        <v>5,2 + 5 = _____</v>
      </c>
      <c r="C20" s="23"/>
      <c r="D20" s="24">
        <v>40</v>
      </c>
      <c r="E20" s="22" t="str">
        <f>Q20&amp;" x 10 =_____"</f>
        <v>20 x 10 =_____</v>
      </c>
      <c r="F20" s="22"/>
      <c r="G20" s="25"/>
      <c r="H20" s="29">
        <f>+N20+O20</f>
        <v>10.2</v>
      </c>
      <c r="I20" s="27"/>
      <c r="J20" s="27"/>
      <c r="K20" s="32">
        <f>Q20*10</f>
        <v>200</v>
      </c>
      <c r="L20"/>
      <c r="M20"/>
      <c r="N20" s="3">
        <f ca="1">_XLL.ALEA.ENTRE.BORNES(1,99)/10</f>
        <v>5.2</v>
      </c>
      <c r="O20" s="3">
        <f ca="1">_XLL.ALEA.ENTRE.BORNES(1,99)/10</f>
        <v>5</v>
      </c>
      <c r="Q20" s="3">
        <f ca="1">_XLL.ALEA.ENTRE.BORNES(1,99)</f>
        <v>20</v>
      </c>
      <c r="R20" s="3"/>
    </row>
    <row r="21" spans="1:18" ht="22.5" customHeight="1">
      <c r="A21" s="21">
        <v>16</v>
      </c>
      <c r="B21" s="22" t="str">
        <f>N21&amp;" x 1000 = _____"</f>
        <v>15 x 1000 = _____</v>
      </c>
      <c r="C21" s="23"/>
      <c r="D21" s="24">
        <v>41</v>
      </c>
      <c r="E21" s="22" t="str">
        <f>Q21&amp;" x 25 = ____"</f>
        <v>3 x 25 = ____</v>
      </c>
      <c r="F21" s="22"/>
      <c r="G21" s="25"/>
      <c r="H21" s="32">
        <f>N21*1000</f>
        <v>15000</v>
      </c>
      <c r="I21" s="27"/>
      <c r="J21" s="27"/>
      <c r="K21" s="26">
        <f>Q21*25</f>
        <v>75</v>
      </c>
      <c r="L21"/>
      <c r="M21"/>
      <c r="N21" s="3">
        <f ca="1">_XLL.ALEA.ENTRE.BORNES(1,99)</f>
        <v>15</v>
      </c>
      <c r="Q21" s="3">
        <f ca="1">(_XLL.ALEA.ENTRE.BORNES(1,9))</f>
        <v>3</v>
      </c>
      <c r="R21" s="3"/>
    </row>
    <row r="22" spans="1:18" ht="22.5" customHeight="1">
      <c r="A22" s="21">
        <v>17</v>
      </c>
      <c r="B22" s="22" t="str">
        <f>N22/100&amp;" pour aller à "&amp;INT(N22/100)+1&amp;" : _____ "</f>
        <v>1,05 pour aller à 2 : _____ </v>
      </c>
      <c r="C22" s="23"/>
      <c r="D22" s="24">
        <v>42</v>
      </c>
      <c r="E22" s="22" t="str">
        <f>Q22*100+R22&amp;" pour aller à "&amp;(Q22+1)*100&amp;" : ____"</f>
        <v>1094 pour aller à 1100 : ____</v>
      </c>
      <c r="F22" s="22"/>
      <c r="G22" s="25"/>
      <c r="H22" s="31">
        <f>+INT(N22/100)+1-N22/100</f>
        <v>0.95</v>
      </c>
      <c r="I22" s="27"/>
      <c r="J22" s="27"/>
      <c r="K22" s="32">
        <f>100-R22</f>
        <v>6</v>
      </c>
      <c r="L22"/>
      <c r="M22"/>
      <c r="N22" s="3">
        <f ca="1">_XLL.ALEA.ENTRE.BORNES(10,999)</f>
        <v>105</v>
      </c>
      <c r="Q22" s="3">
        <f ca="1">_XLL.ALEA.ENTRE.BORNES(1,10)</f>
        <v>10</v>
      </c>
      <c r="R22" s="3">
        <f ca="1">_XLL.ALEA.ENTRE.BORNES(0,99)</f>
        <v>94</v>
      </c>
    </row>
    <row r="23" spans="1:18" ht="22.5" customHeight="1">
      <c r="A23" s="21">
        <v>18</v>
      </c>
      <c r="B23" s="22" t="str">
        <f>N23&amp;" x 21 = ____"</f>
        <v>9 x 21 = ____</v>
      </c>
      <c r="C23" s="23"/>
      <c r="D23" s="24">
        <v>43</v>
      </c>
      <c r="E23" s="22" t="str">
        <f>Q23&amp;" x "&amp;R23&amp;" = _____"</f>
        <v>5 x 900 = _____</v>
      </c>
      <c r="F23" s="22"/>
      <c r="G23" s="25"/>
      <c r="H23" s="32">
        <f>+N23*21</f>
        <v>189</v>
      </c>
      <c r="I23" s="27"/>
      <c r="J23" s="27"/>
      <c r="K23" s="26">
        <f>Q23*R23</f>
        <v>4500</v>
      </c>
      <c r="L23"/>
      <c r="M23"/>
      <c r="N23" s="3">
        <f ca="1">_XLL.ALEA.ENTRE.BORNES(1,9)</f>
        <v>9</v>
      </c>
      <c r="Q23" s="3">
        <f ca="1">_XLL.ALEA.ENTRE.BORNES(2,9)</f>
        <v>5</v>
      </c>
      <c r="R23" s="3">
        <f ca="1">_XLL.ALEA.ENTRE.BORNES(1,9)*100</f>
        <v>900</v>
      </c>
    </row>
    <row r="24" spans="1:18" ht="22.5" customHeight="1">
      <c r="A24" s="21">
        <v>19</v>
      </c>
      <c r="B24" s="22" t="str">
        <f>N24&amp;" x "&amp;O24&amp;" = _____"</f>
        <v>5 x 60 = _____</v>
      </c>
      <c r="C24" s="23"/>
      <c r="D24" s="24">
        <v>44</v>
      </c>
      <c r="E24" s="22" t="str">
        <f>Q24&amp;" x 10 = ____"</f>
        <v>7,4 x 10 = ____</v>
      </c>
      <c r="F24" s="22"/>
      <c r="G24" s="25"/>
      <c r="H24" s="26">
        <f>N24*O24</f>
        <v>300</v>
      </c>
      <c r="I24" s="27"/>
      <c r="J24" s="27"/>
      <c r="K24" s="32">
        <f>+Q24*10</f>
        <v>74</v>
      </c>
      <c r="L24"/>
      <c r="M24"/>
      <c r="N24" s="3">
        <f ca="1">_XLL.ALEA.ENTRE.BORNES(2,9)</f>
        <v>5</v>
      </c>
      <c r="O24" s="3">
        <f ca="1">_XLL.ALEA.ENTRE.BORNES(1,9)*10</f>
        <v>60</v>
      </c>
      <c r="Q24" s="3">
        <f ca="1">_XLL.ALEA.ENTRE.BORNES(1,99)/10</f>
        <v>7.4</v>
      </c>
      <c r="R24" s="3"/>
    </row>
    <row r="25" spans="1:18" ht="22.5" customHeight="1">
      <c r="A25" s="21">
        <v>20</v>
      </c>
      <c r="B25" s="22" t="str">
        <f>N25&amp;" + "&amp;O25&amp;" = _____"</f>
        <v>86 + 15 = _____</v>
      </c>
      <c r="C25" s="23"/>
      <c r="D25" s="24">
        <v>45</v>
      </c>
      <c r="E25" s="34" t="str">
        <f>"La moitié de "&amp;Q25&amp;" est : ____"</f>
        <v>La moitié de 5 est : ____</v>
      </c>
      <c r="F25" s="22"/>
      <c r="G25" s="25"/>
      <c r="H25" s="32">
        <f>N25+O25</f>
        <v>101</v>
      </c>
      <c r="I25" s="27"/>
      <c r="J25" s="27"/>
      <c r="K25" s="33">
        <f>+Q25/2</f>
        <v>2.5</v>
      </c>
      <c r="L25"/>
      <c r="M25"/>
      <c r="N25" s="3">
        <f ca="1">_XLL.ALEA.ENTRE.BORNES(1,99)</f>
        <v>86</v>
      </c>
      <c r="O25" s="3">
        <f ca="1">_XLL.ALEA.ENTRE.BORNES(1,99)</f>
        <v>15</v>
      </c>
      <c r="P25" s="7">
        <f ca="1">_XLL.ALEA.ENTRE.BORNES(1,6)</f>
        <v>5</v>
      </c>
      <c r="Q25" s="3">
        <f>CHOOSE(R25,0.5,1,2,5,10)</f>
        <v>5</v>
      </c>
      <c r="R25" s="3">
        <f ca="1">_XLL.ALEA.ENTRE.BORNES(1,5)</f>
        <v>4</v>
      </c>
    </row>
    <row r="26" spans="1:18" ht="22.5" customHeight="1">
      <c r="A26" s="21">
        <v>21</v>
      </c>
      <c r="B26" s="22" t="str">
        <f>N26&amp;" x 25 = ____"</f>
        <v>1 x 25 = ____</v>
      </c>
      <c r="C26" s="23"/>
      <c r="D26" s="24">
        <v>46</v>
      </c>
      <c r="E26" s="22" t="str">
        <f>Q26&amp;" : 100 =_____"</f>
        <v>6,6 : 100 =_____</v>
      </c>
      <c r="F26" s="35"/>
      <c r="G26" s="36"/>
      <c r="H26" s="26">
        <f>N26*25</f>
        <v>25</v>
      </c>
      <c r="I26" s="27"/>
      <c r="J26" s="27"/>
      <c r="K26" s="37">
        <f>Q26/100</f>
        <v>0.066</v>
      </c>
      <c r="L26"/>
      <c r="M26"/>
      <c r="N26" s="3">
        <f ca="1">_XLL.ALEA.ENTRE.BORNES(1,9)</f>
        <v>1</v>
      </c>
      <c r="Q26" s="3">
        <f ca="1">_XLL.ALEA.ENTRE.BORNES(1,99)/10</f>
        <v>6.6</v>
      </c>
      <c r="R26" s="3"/>
    </row>
    <row r="27" spans="1:18" ht="22.5" customHeight="1">
      <c r="A27" s="21">
        <v>22</v>
      </c>
      <c r="B27" s="22" t="str">
        <f>N27&amp;" - "&amp;O27&amp;" = ____"</f>
        <v>648 - 70 = ____</v>
      </c>
      <c r="C27" s="23"/>
      <c r="D27" s="24">
        <v>47</v>
      </c>
      <c r="E27" s="22" t="str">
        <f>Q27&amp;" x 11 = ____"</f>
        <v>5 x 11 = ____</v>
      </c>
      <c r="F27" s="35"/>
      <c r="G27" s="36"/>
      <c r="H27" s="38">
        <f>N27-O27</f>
        <v>578</v>
      </c>
      <c r="I27" s="27"/>
      <c r="J27" s="27"/>
      <c r="K27" s="26">
        <f>Q27*11</f>
        <v>55</v>
      </c>
      <c r="L27"/>
      <c r="M27"/>
      <c r="N27" s="3">
        <f ca="1">_XLL.ALEA.ENTRE.BORNES(100,999)</f>
        <v>648</v>
      </c>
      <c r="O27" s="3">
        <f ca="1">_XLL.ALEA.ENTRE.BORNES(1,9)*10</f>
        <v>70</v>
      </c>
      <c r="Q27" s="3">
        <f ca="1">_XLL.ALEA.ENTRE.BORNES(1,9)</f>
        <v>5</v>
      </c>
      <c r="R27" s="3"/>
    </row>
    <row r="28" spans="1:18" ht="22.5" customHeight="1">
      <c r="A28" s="21">
        <v>23</v>
      </c>
      <c r="B28" s="22" t="str">
        <f>N28/10&amp;" + ____ = "&amp;INT(N28/10)+1</f>
        <v>3,9 + ____ = 4</v>
      </c>
      <c r="C28" s="23"/>
      <c r="D28" s="24">
        <v>48</v>
      </c>
      <c r="E28" s="34" t="str">
        <f>Q28&amp;" + "&amp;R28&amp;" = ____"</f>
        <v>76 + 10 = ____</v>
      </c>
      <c r="F28" s="35"/>
      <c r="G28" s="36"/>
      <c r="H28" s="29">
        <f>+INT(N28/10)+1-N28/10</f>
        <v>0.10000000000000009</v>
      </c>
      <c r="I28" s="27"/>
      <c r="J28" s="27"/>
      <c r="K28" s="32">
        <f>Q28+R28</f>
        <v>86</v>
      </c>
      <c r="L28"/>
      <c r="M28"/>
      <c r="N28" s="3">
        <f ca="1">_XLL.ALEA.ENTRE.BORNES(10,100)</f>
        <v>39</v>
      </c>
      <c r="Q28" s="3">
        <f ca="1">_XLL.ALEA.ENTRE.BORNES(1,999)</f>
        <v>76</v>
      </c>
      <c r="R28" s="3">
        <f ca="1">_XLL.ALEA.ENTRE.BORNES(1,9)*10</f>
        <v>10</v>
      </c>
    </row>
    <row r="29" spans="1:18" ht="22.5" customHeight="1">
      <c r="A29" s="21">
        <v>24</v>
      </c>
      <c r="B29" s="22" t="str">
        <f>"Le double de "&amp;N29&amp;" est : ____"</f>
        <v>Le double de 54 est : ____</v>
      </c>
      <c r="C29" s="23"/>
      <c r="D29" s="24">
        <v>49</v>
      </c>
      <c r="E29" s="22" t="str">
        <f>Q29&amp;" + "&amp;R29&amp;" = _____"</f>
        <v>87 + 5,1 = _____</v>
      </c>
      <c r="F29" s="35"/>
      <c r="G29" s="36"/>
      <c r="H29" s="26">
        <f>+N29*2</f>
        <v>108</v>
      </c>
      <c r="I29" s="27"/>
      <c r="J29" s="27"/>
      <c r="K29" s="29">
        <f>Q29+R29</f>
        <v>92.1</v>
      </c>
      <c r="L29"/>
      <c r="M29"/>
      <c r="N29" s="3">
        <f ca="1">_XLL.ALEA.ENTRE.BORNES(0,99)</f>
        <v>54</v>
      </c>
      <c r="Q29" s="3">
        <f ca="1">_XLL.ALEA.ENTRE.BORNES(1,99)</f>
        <v>87</v>
      </c>
      <c r="R29" s="3">
        <f ca="1">_XLL.ALEA.ENTRE.BORNES(1,99)/10</f>
        <v>5.1</v>
      </c>
    </row>
    <row r="30" spans="1:18" ht="22.5" customHeight="1">
      <c r="A30" s="21">
        <v>25</v>
      </c>
      <c r="B30" s="22" t="str">
        <f>N30&amp;" + "&amp;O30&amp;" = ____"</f>
        <v>113 + 500 = ____</v>
      </c>
      <c r="C30" s="23"/>
      <c r="D30" s="24">
        <v>50</v>
      </c>
      <c r="E30" s="22" t="str">
        <f>"Le quadruple de "&amp;Q30&amp;" est : ____"</f>
        <v>Le quadruple de 77 est : ____</v>
      </c>
      <c r="F30" s="35"/>
      <c r="G30" s="36"/>
      <c r="H30" s="26">
        <f>N30+O30</f>
        <v>613</v>
      </c>
      <c r="I30" s="27"/>
      <c r="J30" s="27"/>
      <c r="K30" s="26">
        <f>+Q30*4</f>
        <v>308</v>
      </c>
      <c r="L30"/>
      <c r="M30"/>
      <c r="N30" s="3">
        <f ca="1">_XLL.ALEA.ENTRE.BORNES(1,999)</f>
        <v>113</v>
      </c>
      <c r="O30" s="3">
        <f ca="1">_XLL.ALEA.ENTRE.BORNES(1,9)*100</f>
        <v>500</v>
      </c>
      <c r="Q30" s="3">
        <f ca="1">_XLL.ALEA.ENTRE.BORNES(1,99)</f>
        <v>77</v>
      </c>
      <c r="R30" s="3"/>
    </row>
    <row r="31" spans="1:18" ht="15">
      <c r="A31" s="15"/>
      <c r="B31" s="22"/>
      <c r="C31" s="39"/>
      <c r="D31" s="17"/>
      <c r="E31" s="16"/>
      <c r="F31" s="16"/>
      <c r="G31" s="18"/>
      <c r="H31" s="26"/>
      <c r="K31" s="40"/>
      <c r="Q31" s="3"/>
      <c r="R31" s="3"/>
    </row>
    <row r="32" spans="1:18" ht="15">
      <c r="A32" s="15"/>
      <c r="B32" s="16"/>
      <c r="C32" s="16"/>
      <c r="D32" s="17"/>
      <c r="E32" s="16"/>
      <c r="F32" s="16"/>
      <c r="G32" s="16"/>
      <c r="H32" s="27"/>
      <c r="K32" s="16"/>
      <c r="Q32" s="3"/>
      <c r="R32" s="3"/>
    </row>
    <row r="33" spans="1:18" ht="1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ht="15">
      <c r="A34" s="50"/>
      <c r="B34" s="50"/>
      <c r="C34" s="16"/>
      <c r="D34" s="17"/>
      <c r="E34" s="16"/>
      <c r="F34" s="16"/>
      <c r="G34" s="16"/>
      <c r="H34" s="27"/>
      <c r="Q34" s="3"/>
      <c r="R34" s="3"/>
    </row>
    <row r="35" spans="1:18" ht="15">
      <c r="A35" s="50"/>
      <c r="B35" s="50"/>
      <c r="C35" s="16"/>
      <c r="D35" s="17"/>
      <c r="E35" s="16"/>
      <c r="F35" s="16"/>
      <c r="G35" s="16"/>
      <c r="H35" s="27"/>
      <c r="Q35" s="3"/>
      <c r="R35" s="3"/>
    </row>
    <row r="36" spans="1:7" ht="15">
      <c r="A36" s="50"/>
      <c r="B36" s="50"/>
      <c r="C36" s="16"/>
      <c r="D36" s="17"/>
      <c r="E36" s="16"/>
      <c r="F36" s="16"/>
      <c r="G36" s="16"/>
    </row>
    <row r="37" spans="1:7" ht="15">
      <c r="A37" s="50"/>
      <c r="B37" s="50"/>
      <c r="C37" s="16"/>
      <c r="D37" s="17"/>
      <c r="E37" s="16"/>
      <c r="F37" s="16"/>
      <c r="G37" s="16"/>
    </row>
    <row r="38" spans="1:7" ht="15">
      <c r="A38" s="50"/>
      <c r="B38" s="50"/>
      <c r="C38" s="16"/>
      <c r="D38" s="17"/>
      <c r="E38" s="16"/>
      <c r="F38" s="16"/>
      <c r="G38" s="16"/>
    </row>
    <row r="39" ht="15">
      <c r="D39" s="42"/>
    </row>
    <row r="40" ht="15">
      <c r="D40" s="42"/>
    </row>
    <row r="41" ht="15">
      <c r="D41" s="42"/>
    </row>
    <row r="42" ht="15">
      <c r="D42" s="42"/>
    </row>
    <row r="43" ht="15">
      <c r="D43" s="42"/>
    </row>
    <row r="44" ht="15">
      <c r="D44" s="42"/>
    </row>
    <row r="45" ht="15">
      <c r="D45" s="42"/>
    </row>
    <row r="46" ht="15">
      <c r="D46" s="42"/>
    </row>
    <row r="47" ht="15">
      <c r="D47" s="42"/>
    </row>
    <row r="48" ht="15">
      <c r="D48" s="42"/>
    </row>
    <row r="49" ht="15">
      <c r="D49" s="42"/>
    </row>
    <row r="50" ht="15">
      <c r="D50" s="42"/>
    </row>
    <row r="51" ht="15">
      <c r="D51" s="42"/>
    </row>
    <row r="52" ht="15">
      <c r="D52" s="42"/>
    </row>
    <row r="53" ht="15">
      <c r="D53" s="42"/>
    </row>
    <row r="54" ht="15">
      <c r="D54" s="42"/>
    </row>
    <row r="55" ht="15">
      <c r="D55" s="42"/>
    </row>
    <row r="56" ht="15">
      <c r="D56" s="42"/>
    </row>
    <row r="57" ht="15">
      <c r="D57" s="42"/>
    </row>
    <row r="58" ht="15">
      <c r="D58" s="42"/>
    </row>
    <row r="59" ht="15">
      <c r="D59" s="42"/>
    </row>
    <row r="60" ht="15">
      <c r="D60" s="42"/>
    </row>
    <row r="61" ht="15">
      <c r="D61" s="42"/>
    </row>
    <row r="62" ht="15">
      <c r="D62" s="42"/>
    </row>
    <row r="63" ht="15">
      <c r="D63" s="42"/>
    </row>
    <row r="64" ht="15">
      <c r="D64" s="42"/>
    </row>
    <row r="65" ht="15">
      <c r="D65" s="42"/>
    </row>
    <row r="66" ht="15">
      <c r="D66" s="42"/>
    </row>
    <row r="67" ht="15">
      <c r="D67" s="42"/>
    </row>
    <row r="68" ht="15">
      <c r="D68" s="42"/>
    </row>
    <row r="69" ht="15">
      <c r="D69" s="42"/>
    </row>
    <row r="70" ht="15">
      <c r="D70" s="42"/>
    </row>
    <row r="71" ht="15">
      <c r="D71" s="42"/>
    </row>
    <row r="72" ht="15">
      <c r="D72" s="42"/>
    </row>
    <row r="73" ht="15">
      <c r="D73" s="42"/>
    </row>
    <row r="74" ht="15">
      <c r="D74" s="42"/>
    </row>
    <row r="75" ht="15">
      <c r="D75" s="42"/>
    </row>
    <row r="76" ht="15">
      <c r="D76" s="42"/>
    </row>
    <row r="77" ht="15">
      <c r="D77" s="42"/>
    </row>
    <row r="78" ht="15">
      <c r="D78" s="42"/>
    </row>
    <row r="79" ht="15">
      <c r="D79" s="42"/>
    </row>
    <row r="80" ht="15">
      <c r="D80" s="42"/>
    </row>
    <row r="81" ht="15">
      <c r="D81" s="42"/>
    </row>
    <row r="82" ht="15">
      <c r="D82" s="42"/>
    </row>
    <row r="83" ht="15">
      <c r="D83" s="42"/>
    </row>
    <row r="84" ht="15">
      <c r="D84" s="42"/>
    </row>
    <row r="85" ht="15">
      <c r="D85" s="42"/>
    </row>
    <row r="86" ht="15">
      <c r="D86" s="42"/>
    </row>
    <row r="87" ht="15">
      <c r="D87" s="42"/>
    </row>
    <row r="88" ht="15">
      <c r="D88" s="42"/>
    </row>
    <row r="89" ht="15">
      <c r="D89" s="42"/>
    </row>
    <row r="90" ht="15">
      <c r="D90" s="42"/>
    </row>
    <row r="91" ht="15">
      <c r="D91" s="42"/>
    </row>
    <row r="92" ht="15">
      <c r="D92" s="42"/>
    </row>
    <row r="93" ht="15">
      <c r="D93" s="42"/>
    </row>
    <row r="94" ht="15">
      <c r="D94" s="42"/>
    </row>
    <row r="95" ht="15">
      <c r="D95" s="42"/>
    </row>
    <row r="96" ht="15">
      <c r="D96" s="42"/>
    </row>
    <row r="97" ht="15">
      <c r="D97" s="42"/>
    </row>
    <row r="98" ht="15">
      <c r="D98" s="42"/>
    </row>
    <row r="99" ht="15">
      <c r="D99" s="42"/>
    </row>
    <row r="100" ht="15">
      <c r="D100" s="42"/>
    </row>
    <row r="101" ht="15">
      <c r="D101" s="42"/>
    </row>
    <row r="102" ht="15">
      <c r="D102" s="42"/>
    </row>
    <row r="103" ht="15">
      <c r="D103" s="42"/>
    </row>
    <row r="104" ht="15">
      <c r="D104" s="42"/>
    </row>
    <row r="105" ht="15">
      <c r="D105" s="42"/>
    </row>
    <row r="106" ht="15">
      <c r="D106" s="42"/>
    </row>
    <row r="107" ht="15">
      <c r="D107" s="42"/>
    </row>
    <row r="108" ht="15">
      <c r="D108" s="42"/>
    </row>
    <row r="109" ht="15">
      <c r="D109" s="42"/>
    </row>
    <row r="110" ht="15">
      <c r="D110" s="42"/>
    </row>
    <row r="111" ht="15">
      <c r="D111" s="42"/>
    </row>
    <row r="112" ht="15">
      <c r="D112" s="42"/>
    </row>
    <row r="113" ht="15">
      <c r="D113" s="42"/>
    </row>
    <row r="114" ht="15">
      <c r="D114" s="42"/>
    </row>
    <row r="115" ht="15">
      <c r="D115" s="42"/>
    </row>
    <row r="116" ht="15">
      <c r="D116" s="42"/>
    </row>
    <row r="117" ht="15">
      <c r="D117" s="42"/>
    </row>
    <row r="118" ht="15">
      <c r="D118" s="42"/>
    </row>
    <row r="119" ht="15">
      <c r="D119" s="42"/>
    </row>
    <row r="120" ht="15">
      <c r="D120" s="42"/>
    </row>
    <row r="121" ht="15">
      <c r="D121" s="42"/>
    </row>
    <row r="122" ht="15">
      <c r="D122" s="42"/>
    </row>
    <row r="123" ht="15">
      <c r="D123" s="42"/>
    </row>
    <row r="124" ht="15">
      <c r="D124" s="42"/>
    </row>
    <row r="125" ht="15">
      <c r="D125" s="42"/>
    </row>
    <row r="126" ht="15">
      <c r="D126" s="42"/>
    </row>
    <row r="127" ht="15">
      <c r="D127" s="42"/>
    </row>
    <row r="128" ht="15">
      <c r="D128" s="42"/>
    </row>
    <row r="129" ht="15">
      <c r="D129" s="42"/>
    </row>
    <row r="130" ht="15">
      <c r="D130" s="42"/>
    </row>
    <row r="131" ht="15">
      <c r="D131" s="42"/>
    </row>
    <row r="132" ht="15">
      <c r="D132" s="42"/>
    </row>
    <row r="133" ht="15">
      <c r="D133" s="42"/>
    </row>
    <row r="134" ht="15">
      <c r="D134" s="42"/>
    </row>
    <row r="135" ht="15">
      <c r="D135" s="42"/>
    </row>
    <row r="136" ht="15">
      <c r="D136" s="42"/>
    </row>
    <row r="137" ht="15">
      <c r="D137" s="42"/>
    </row>
    <row r="138" ht="15">
      <c r="D138" s="42"/>
    </row>
    <row r="139" ht="15">
      <c r="D139" s="42"/>
    </row>
    <row r="140" ht="15">
      <c r="D140" s="42"/>
    </row>
    <row r="141" ht="15">
      <c r="D141" s="42"/>
    </row>
    <row r="142" ht="15">
      <c r="D142" s="42"/>
    </row>
    <row r="143" ht="15">
      <c r="D143" s="42"/>
    </row>
    <row r="144" ht="15">
      <c r="D144" s="42"/>
    </row>
    <row r="145" ht="15">
      <c r="D145" s="42"/>
    </row>
    <row r="146" ht="15">
      <c r="D146" s="42"/>
    </row>
    <row r="147" ht="15">
      <c r="D147" s="42"/>
    </row>
    <row r="148" ht="15">
      <c r="D148" s="42"/>
    </row>
    <row r="149" ht="15">
      <c r="D149" s="42"/>
    </row>
    <row r="150" ht="15">
      <c r="D150" s="42"/>
    </row>
    <row r="151" ht="15">
      <c r="D151" s="42"/>
    </row>
    <row r="152" ht="15">
      <c r="D152" s="42"/>
    </row>
    <row r="153" ht="15">
      <c r="D153" s="42"/>
    </row>
    <row r="154" ht="15">
      <c r="D154" s="42"/>
    </row>
    <row r="155" ht="15">
      <c r="D155" s="42"/>
    </row>
    <row r="156" ht="15">
      <c r="D156" s="42"/>
    </row>
    <row r="157" ht="15">
      <c r="D157" s="42"/>
    </row>
    <row r="158" ht="15">
      <c r="D158" s="42"/>
    </row>
    <row r="159" ht="15">
      <c r="D159" s="42"/>
    </row>
  </sheetData>
  <sheetProtection selectLockedCells="1" selectUnlockedCells="1"/>
  <mergeCells count="10">
    <mergeCell ref="N5:O5"/>
    <mergeCell ref="A34:B34"/>
    <mergeCell ref="A35:B35"/>
    <mergeCell ref="A36:B36"/>
    <mergeCell ref="A37:B37"/>
    <mergeCell ref="A38:B38"/>
    <mergeCell ref="A2:F2"/>
    <mergeCell ref="H2:K2"/>
    <mergeCell ref="A3:F3"/>
    <mergeCell ref="H4:K4"/>
  </mergeCells>
  <printOptions/>
  <pageMargins left="0.42986111111111114" right="0.3402777777777778" top="0.44999999999999996" bottom="0.75" header="0.3" footer="0.3"/>
  <pageSetup horizontalDpi="300" verticalDpi="300" orientation="portrait" paperSize="9" r:id="rId2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9"/>
  <sheetViews>
    <sheetView showGridLines="0" zoomScalePageLayoutView="0" workbookViewId="0" topLeftCell="A19">
      <selection activeCell="A3" sqref="A3:F3"/>
    </sheetView>
  </sheetViews>
  <sheetFormatPr defaultColWidth="11.421875" defaultRowHeight="15"/>
  <cols>
    <col min="1" max="1" width="4.7109375" style="1" customWidth="1"/>
    <col min="2" max="2" width="25.00390625" style="0" customWidth="1"/>
    <col min="3" max="3" width="5.00390625" style="0" customWidth="1"/>
    <col min="4" max="4" width="5.00390625" style="2" customWidth="1"/>
    <col min="5" max="5" width="28.421875" style="0" customWidth="1"/>
    <col min="6" max="6" width="8.00390625" style="0" customWidth="1"/>
    <col min="7" max="7" width="1.28515625" style="0" customWidth="1"/>
    <col min="8" max="8" width="8.28125" style="0" customWidth="1"/>
    <col min="9" max="10" width="0" style="0" hidden="1" customWidth="1"/>
    <col min="11" max="11" width="7.421875" style="0" customWidth="1"/>
    <col min="12" max="15" width="0" style="3" hidden="1" customWidth="1"/>
    <col min="16" max="18" width="0" style="0" hidden="1" customWidth="1"/>
  </cols>
  <sheetData>
    <row r="1" spans="1:14" ht="15">
      <c r="A1" s="4"/>
      <c r="B1" s="5"/>
      <c r="C1" s="5"/>
      <c r="D1" s="6"/>
      <c r="E1" s="5"/>
      <c r="F1" s="5"/>
      <c r="G1" s="5"/>
      <c r="K1" s="7"/>
      <c r="L1" s="3">
        <f>ROUND(+N1*1000,0)</f>
        <v>470</v>
      </c>
      <c r="N1" s="3">
        <f ca="1">RAND()</f>
        <v>0.46988470535730475</v>
      </c>
    </row>
    <row r="2" spans="1:11" ht="27.75" customHeight="1">
      <c r="A2" s="56" t="str">
        <f>"Défi : 50 calculs en 5 minutes (série "&amp;L1&amp;")"</f>
        <v>Défi : 50 calculs en 5 minutes (série 470)</v>
      </c>
      <c r="B2" s="56"/>
      <c r="C2" s="56"/>
      <c r="D2" s="56"/>
      <c r="E2" s="56"/>
      <c r="F2" s="56"/>
      <c r="G2" s="8"/>
      <c r="H2" s="52" t="str">
        <f>"série "&amp;L1</f>
        <v>série 470</v>
      </c>
      <c r="I2" s="52"/>
      <c r="J2" s="52"/>
      <c r="K2" s="52"/>
    </row>
    <row r="3" spans="1:9" ht="15">
      <c r="A3" s="53" t="s">
        <v>6</v>
      </c>
      <c r="B3" s="53"/>
      <c r="C3" s="53"/>
      <c r="D3" s="53"/>
      <c r="E3" s="53"/>
      <c r="F3" s="53"/>
      <c r="G3" s="9"/>
      <c r="H3" s="10"/>
      <c r="I3" s="10"/>
    </row>
    <row r="4" spans="1:15" ht="15">
      <c r="A4" s="11"/>
      <c r="B4" s="12"/>
      <c r="C4" s="12"/>
      <c r="D4" s="13"/>
      <c r="E4" s="12"/>
      <c r="F4" s="12"/>
      <c r="G4" s="9"/>
      <c r="H4" s="54" t="s">
        <v>0</v>
      </c>
      <c r="I4" s="54"/>
      <c r="J4" s="54"/>
      <c r="K4" s="54"/>
      <c r="L4"/>
      <c r="M4"/>
      <c r="N4"/>
      <c r="O4"/>
    </row>
    <row r="5" spans="1:18" ht="15" customHeight="1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43" t="s">
        <v>3</v>
      </c>
      <c r="O5" s="44"/>
      <c r="Q5" s="20" t="s">
        <v>4</v>
      </c>
      <c r="R5" s="3"/>
    </row>
    <row r="6" spans="1:18" ht="22.5" customHeight="1">
      <c r="A6" s="21">
        <v>1</v>
      </c>
      <c r="B6" s="22" t="str">
        <f>N6&amp;" x "&amp;O6&amp;" = ____"</f>
        <v>9 x 8 = ____</v>
      </c>
      <c r="C6" s="23"/>
      <c r="D6" s="24">
        <v>26</v>
      </c>
      <c r="E6" s="22" t="str">
        <f>Q6&amp;" + "&amp;R6&amp;" = ____"</f>
        <v>92 + 20 = ____</v>
      </c>
      <c r="F6" s="22"/>
      <c r="G6" s="25"/>
      <c r="H6" s="26">
        <f>+N6*O6</f>
        <v>72</v>
      </c>
      <c r="I6" s="27"/>
      <c r="J6" s="27"/>
      <c r="K6" s="26">
        <f>+Q6+R6</f>
        <v>112</v>
      </c>
      <c r="L6"/>
      <c r="M6"/>
      <c r="N6" s="3">
        <f ca="1">_XLL.ALEA.ENTRE.BORNES(2,9)</f>
        <v>9</v>
      </c>
      <c r="O6" s="3">
        <f ca="1">_XLL.ALEA.ENTRE.BORNES(6,9)</f>
        <v>8</v>
      </c>
      <c r="Q6" s="3">
        <f ca="1">_XLL.ALEA.ENTRE.BORNES(21,99)</f>
        <v>92</v>
      </c>
      <c r="R6" s="3">
        <f ca="1">_XLL.ALEA.ENTRE.BORNES(1,9)*10</f>
        <v>20</v>
      </c>
    </row>
    <row r="7" spans="1:18" ht="22.5" customHeight="1">
      <c r="A7" s="21">
        <v>2</v>
      </c>
      <c r="B7" s="22" t="str">
        <f>N7&amp;" x "&amp;O7&amp;" = ____"</f>
        <v>6 x 30 = ____</v>
      </c>
      <c r="C7" s="23"/>
      <c r="D7" s="24">
        <v>27</v>
      </c>
      <c r="E7" s="22" t="str">
        <f>Q7&amp;" + "&amp;R7&amp;" = ____"</f>
        <v>826 + 800 = ____</v>
      </c>
      <c r="F7" s="22"/>
      <c r="G7" s="25"/>
      <c r="H7" s="26">
        <f>+N7*O7</f>
        <v>180</v>
      </c>
      <c r="I7" s="27"/>
      <c r="J7" s="27"/>
      <c r="K7" s="26">
        <f>+Q7+R7</f>
        <v>1626</v>
      </c>
      <c r="L7"/>
      <c r="M7"/>
      <c r="N7" s="3">
        <f ca="1">_XLL.ALEA.ENTRE.BORNES(1,9)</f>
        <v>6</v>
      </c>
      <c r="O7" s="3">
        <f ca="1">_XLL.ALEA.ENTRE.BORNES(1,9)*10</f>
        <v>30</v>
      </c>
      <c r="Q7" s="3">
        <f ca="1">_XLL.ALEA.ENTRE.BORNES(100,999)</f>
        <v>826</v>
      </c>
      <c r="R7" s="3">
        <f ca="1">_XLL.ALEA.ENTRE.BORNES(1,9)*100</f>
        <v>800</v>
      </c>
    </row>
    <row r="8" spans="1:18" ht="22.5" customHeight="1">
      <c r="A8" s="21">
        <v>3</v>
      </c>
      <c r="B8" s="22" t="str">
        <f>N8&amp;" + "&amp;O8&amp;" = ____"</f>
        <v>42 + 60 = ____</v>
      </c>
      <c r="C8" s="23"/>
      <c r="D8" s="24">
        <v>28</v>
      </c>
      <c r="E8" s="22" t="str">
        <f>Q8&amp;" : "&amp;R8&amp;" ?  q =_____, r =___"</f>
        <v>27 : 4 ?  q =_____, r =___</v>
      </c>
      <c r="F8" s="22"/>
      <c r="G8" s="25"/>
      <c r="H8" s="26">
        <f>+N8+O8</f>
        <v>102</v>
      </c>
      <c r="I8" s="27"/>
      <c r="J8" s="27"/>
      <c r="K8" s="26" t="str">
        <f>"q: "&amp;INT(Q8/R8)&amp;" r: "&amp;(Q8-R8*INT(Q8/R8))</f>
        <v>q: 6 r: 3</v>
      </c>
      <c r="L8"/>
      <c r="M8"/>
      <c r="N8" s="3">
        <f ca="1">_XLL.ALEA.ENTRE.BORNES(21,99)</f>
        <v>42</v>
      </c>
      <c r="O8" s="3">
        <f ca="1">_XLL.ALEA.ENTRE.BORNES(1,9)*10</f>
        <v>60</v>
      </c>
      <c r="Q8" s="3">
        <f ca="1">+R8*_XLL.ALEA.ENTRE.BORNES(2,9)+_XLL.ALEA.ENTRE.BORNES(1,R8-1)</f>
        <v>27</v>
      </c>
      <c r="R8" s="45">
        <f ca="1">_XLL.ALEA.ENTRE.BORNES(2,9)</f>
        <v>4</v>
      </c>
    </row>
    <row r="9" spans="1:18" ht="22.5" customHeight="1">
      <c r="A9" s="21">
        <v>4</v>
      </c>
      <c r="B9" s="22" t="str">
        <f>+N9&amp;" x 1000 = ____"</f>
        <v>36 x 1000 = ____</v>
      </c>
      <c r="C9" s="23"/>
      <c r="D9" s="24">
        <v>29</v>
      </c>
      <c r="E9" s="22" t="str">
        <f>+Q9&amp;" x 1000 = ____"</f>
        <v>71 x 1000 = ____</v>
      </c>
      <c r="F9" s="22"/>
      <c r="G9" s="25"/>
      <c r="H9" s="26">
        <f>+N9*1000</f>
        <v>36000</v>
      </c>
      <c r="I9" s="27"/>
      <c r="J9" s="27"/>
      <c r="K9" s="26">
        <f>+Q9*1000</f>
        <v>71000</v>
      </c>
      <c r="L9"/>
      <c r="M9"/>
      <c r="N9" s="3">
        <f ca="1">_XLL.ALEA.ENTRE.BORNES(1,99)</f>
        <v>36</v>
      </c>
      <c r="Q9" s="3">
        <f ca="1">_XLL.ALEA.ENTRE.BORNES(1,99)</f>
        <v>71</v>
      </c>
      <c r="R9" s="3"/>
    </row>
    <row r="10" spans="1:18" ht="22.5" customHeight="1">
      <c r="A10" s="21">
        <v>5</v>
      </c>
      <c r="B10" s="22" t="str">
        <f>+N10&amp;" x 10 = ____"</f>
        <v>56 x 10 = ____</v>
      </c>
      <c r="C10" s="23"/>
      <c r="D10" s="24">
        <v>30</v>
      </c>
      <c r="E10" s="22" t="str">
        <f>+Q10&amp;" x 10 = ____"</f>
        <v>21 x 10 = ____</v>
      </c>
      <c r="F10" s="22"/>
      <c r="G10" s="25"/>
      <c r="H10" s="26">
        <f>+N10*10</f>
        <v>560</v>
      </c>
      <c r="I10" s="27"/>
      <c r="J10" s="27"/>
      <c r="K10" s="26">
        <f>+Q10*10</f>
        <v>210</v>
      </c>
      <c r="L10"/>
      <c r="M10"/>
      <c r="N10" s="3">
        <f ca="1">_XLL.ALEA.ENTRE.BORNES(1,99)</f>
        <v>56</v>
      </c>
      <c r="Q10" s="3">
        <f ca="1">_XLL.ALEA.ENTRE.BORNES(1,99)</f>
        <v>21</v>
      </c>
      <c r="R10" s="3"/>
    </row>
    <row r="11" spans="1:18" ht="22.5" customHeight="1">
      <c r="A11" s="21">
        <v>6</v>
      </c>
      <c r="B11" s="22" t="str">
        <f>N11&amp;" + "&amp;O11/10&amp;" = ____"</f>
        <v>6 + 1,5 = ____</v>
      </c>
      <c r="C11" s="23"/>
      <c r="D11" s="24">
        <v>31</v>
      </c>
      <c r="E11" s="22" t="str">
        <f>Q11&amp;" x "&amp;R11&amp;" = ____"</f>
        <v>5 x 7 = ____</v>
      </c>
      <c r="F11" s="22"/>
      <c r="G11" s="25"/>
      <c r="H11" s="29">
        <f>+N11+O11/10</f>
        <v>7.5</v>
      </c>
      <c r="I11" s="26"/>
      <c r="J11" s="26"/>
      <c r="K11" s="26">
        <f>+Q11*R11</f>
        <v>35</v>
      </c>
      <c r="L11"/>
      <c r="M11"/>
      <c r="N11" s="3">
        <f ca="1">_XLL.ALEA.ENTRE.BORNES(1,9)</f>
        <v>6</v>
      </c>
      <c r="O11" s="3">
        <f ca="1">_XLL.ALEA.ENTRE.BORNES(10,99)</f>
        <v>15</v>
      </c>
      <c r="Q11" s="3">
        <f ca="1">_XLL.ALEA.ENTRE.BORNES(2,9)</f>
        <v>5</v>
      </c>
      <c r="R11" s="3">
        <f ca="1">_XLL.ALEA.ENTRE.BORNES(6,9)</f>
        <v>7</v>
      </c>
    </row>
    <row r="12" spans="1:18" ht="22.5" customHeight="1">
      <c r="A12" s="21">
        <v>7</v>
      </c>
      <c r="B12" s="22" t="str">
        <f>N12&amp;" x "&amp;O12&amp;" = ____"</f>
        <v>7 x 8 = ____</v>
      </c>
      <c r="C12" s="23"/>
      <c r="D12" s="24">
        <v>32</v>
      </c>
      <c r="E12" s="22" t="str">
        <f>Q12&amp;" x "&amp;R12&amp;" = ____"</f>
        <v>10 x 4 = ____</v>
      </c>
      <c r="F12" s="22"/>
      <c r="G12" s="25"/>
      <c r="H12" s="26">
        <f>+N12*O12</f>
        <v>56</v>
      </c>
      <c r="I12" s="27"/>
      <c r="J12" s="27"/>
      <c r="K12" s="26">
        <f>+Q12*R12</f>
        <v>40</v>
      </c>
      <c r="L12"/>
      <c r="M12"/>
      <c r="N12" s="3">
        <f ca="1">_XLL.ALEA.ENTRE.BORNES(2,9)</f>
        <v>7</v>
      </c>
      <c r="O12" s="3">
        <f ca="1">_XLL.ALEA.ENTRE.BORNES(6,9)</f>
        <v>8</v>
      </c>
      <c r="Q12" s="3">
        <f ca="1">_XLL.ALEA.ENTRE.BORNES(1,9)*10</f>
        <v>10</v>
      </c>
      <c r="R12" s="3">
        <f ca="1">_XLL.ALEA.ENTRE.BORNES(0,9)</f>
        <v>4</v>
      </c>
    </row>
    <row r="13" spans="1:18" ht="22.5" customHeight="1">
      <c r="A13" s="21">
        <v>8</v>
      </c>
      <c r="B13" s="22" t="str">
        <f>N13&amp;" : "&amp;O13&amp;" ?  q =_____, r =___"</f>
        <v>33 : 7 ?  q =_____, r =___</v>
      </c>
      <c r="C13" s="23"/>
      <c r="D13" s="24">
        <v>33</v>
      </c>
      <c r="E13" s="22" t="str">
        <f>Q13&amp;" + "&amp;R13&amp;" = ____"</f>
        <v>9626 + 7000 = ____</v>
      </c>
      <c r="F13" s="22"/>
      <c r="G13" s="25"/>
      <c r="H13" s="26" t="str">
        <f>"q: "&amp;INT(N13/O13)&amp;" r: "&amp;(N13-O13*INT(N13/O13))</f>
        <v>q: 4 r: 5</v>
      </c>
      <c r="I13" s="27"/>
      <c r="J13" s="27"/>
      <c r="K13" s="26">
        <f>+Q13+R13</f>
        <v>16626</v>
      </c>
      <c r="L13"/>
      <c r="M13"/>
      <c r="N13" s="3">
        <f ca="1">+O13*_XLL.ALEA.ENTRE.BORNES(2,9)+_XLL.ALEA.ENTRE.BORNES(1,O13-1)</f>
        <v>33</v>
      </c>
      <c r="O13" s="45">
        <f ca="1">_XLL.ALEA.ENTRE.BORNES(2,9)</f>
        <v>7</v>
      </c>
      <c r="Q13" s="3">
        <f ca="1">_XLL.ALEA.ENTRE.BORNES(1000,9999)</f>
        <v>9626</v>
      </c>
      <c r="R13" s="3">
        <f ca="1">_XLL.ALEA.ENTRE.BORNES(1,9)*1000</f>
        <v>7000</v>
      </c>
    </row>
    <row r="14" spans="1:18" ht="22.5" customHeight="1">
      <c r="A14" s="21">
        <v>9</v>
      </c>
      <c r="B14" s="22" t="str">
        <f>N14&amp;" + "&amp;O14&amp;" = ____"</f>
        <v>239 + 300 = ____</v>
      </c>
      <c r="C14" s="23"/>
      <c r="D14" s="24">
        <v>34</v>
      </c>
      <c r="E14" s="22" t="str">
        <f>Q14&amp;" + "&amp;R14/10&amp;" = ____"</f>
        <v>7 + 1 = ____</v>
      </c>
      <c r="F14" s="22"/>
      <c r="G14" s="25"/>
      <c r="H14" s="26">
        <f>+N14+O14</f>
        <v>539</v>
      </c>
      <c r="I14" s="27"/>
      <c r="J14" s="27"/>
      <c r="K14" s="29">
        <f>+Q14+R14/10</f>
        <v>8</v>
      </c>
      <c r="L14"/>
      <c r="M14"/>
      <c r="N14" s="3">
        <f ca="1">_XLL.ALEA.ENTRE.BORNES(100,999)</f>
        <v>239</v>
      </c>
      <c r="O14" s="3">
        <f ca="1">_XLL.ALEA.ENTRE.BORNES(1,9)*100</f>
        <v>300</v>
      </c>
      <c r="Q14" s="3">
        <f ca="1">_XLL.ALEA.ENTRE.BORNES(1,9)</f>
        <v>7</v>
      </c>
      <c r="R14" s="3">
        <f ca="1">_XLL.ALEA.ENTRE.BORNES(10,99)</f>
        <v>10</v>
      </c>
    </row>
    <row r="15" spans="1:18" ht="22.5" customHeight="1">
      <c r="A15" s="21">
        <v>10</v>
      </c>
      <c r="B15" s="22" t="str">
        <f>N15&amp;" + "&amp;O15&amp;" = ____"</f>
        <v>1893 + 2000 = ____</v>
      </c>
      <c r="C15" s="23"/>
      <c r="D15" s="24">
        <v>35</v>
      </c>
      <c r="E15" s="22" t="str">
        <f>+Q15&amp;" x 100 = ____"</f>
        <v>20 x 100 = ____</v>
      </c>
      <c r="F15" s="22"/>
      <c r="G15" s="25"/>
      <c r="H15" s="26">
        <f>+N15+O15</f>
        <v>3893</v>
      </c>
      <c r="I15" s="27"/>
      <c r="J15" s="27"/>
      <c r="K15" s="26">
        <f>+Q15*100</f>
        <v>2000</v>
      </c>
      <c r="L15"/>
      <c r="M15"/>
      <c r="N15" s="3">
        <f ca="1">_XLL.ALEA.ENTRE.BORNES(1000,9999)</f>
        <v>1893</v>
      </c>
      <c r="O15" s="3">
        <f ca="1">_XLL.ALEA.ENTRE.BORNES(1,9)*1000</f>
        <v>2000</v>
      </c>
      <c r="Q15" s="3">
        <f ca="1">_XLL.ALEA.ENTRE.BORNES(13,20)</f>
        <v>20</v>
      </c>
      <c r="R15" s="3"/>
    </row>
    <row r="16" spans="1:18" ht="22.5" customHeight="1">
      <c r="A16" s="21">
        <v>11</v>
      </c>
      <c r="B16" s="22" t="str">
        <f>+N16&amp;" x 1000 = ____"</f>
        <v>87 x 1000 = ____</v>
      </c>
      <c r="C16" s="23"/>
      <c r="D16" s="24">
        <v>36</v>
      </c>
      <c r="E16" s="22" t="str">
        <f>Q16&amp;" : "&amp;R16&amp;" ?  q =_____, r =___"</f>
        <v>40 : 7 ?  q =_____, r =___</v>
      </c>
      <c r="F16" s="22"/>
      <c r="G16" s="25"/>
      <c r="H16" s="26">
        <f>+N16*1000</f>
        <v>87000</v>
      </c>
      <c r="I16" s="27"/>
      <c r="J16" s="27"/>
      <c r="K16" s="26" t="str">
        <f>"q: "&amp;INT(Q16/R16)&amp;" r: "&amp;(Q16-R16*INT(Q16/R16))</f>
        <v>q: 5 r: 5</v>
      </c>
      <c r="L16"/>
      <c r="M16"/>
      <c r="N16" s="3">
        <f ca="1">_XLL.ALEA.ENTRE.BORNES(1,99)</f>
        <v>87</v>
      </c>
      <c r="Q16" s="3">
        <f ca="1">+R16*_XLL.ALEA.ENTRE.BORNES(2,9)+_XLL.ALEA.ENTRE.BORNES(1,R16-1)</f>
        <v>40</v>
      </c>
      <c r="R16" s="3">
        <f ca="1">_XLL.ALEA.ENTRE.BORNES(2,9)</f>
        <v>7</v>
      </c>
    </row>
    <row r="17" spans="1:18" ht="22.5" customHeight="1">
      <c r="A17" s="21">
        <v>12</v>
      </c>
      <c r="B17" s="22" t="str">
        <f>N17&amp;" + "&amp;O17/10&amp;" = ____"</f>
        <v>3 + 6,8 = ____</v>
      </c>
      <c r="C17" s="23"/>
      <c r="D17" s="24">
        <v>37</v>
      </c>
      <c r="E17" s="22" t="str">
        <f>Q17&amp;" x "&amp;R17&amp;" = ____"</f>
        <v>6 x 9 = ____</v>
      </c>
      <c r="F17" s="22"/>
      <c r="G17" s="25"/>
      <c r="H17" s="29">
        <f>+N17+O17/10</f>
        <v>9.8</v>
      </c>
      <c r="I17" s="27"/>
      <c r="J17" s="27"/>
      <c r="K17" s="26">
        <f>+Q17*R17</f>
        <v>54</v>
      </c>
      <c r="L17"/>
      <c r="M17"/>
      <c r="N17" s="3">
        <f ca="1">_XLL.ALEA.ENTRE.BORNES(1,9)</f>
        <v>3</v>
      </c>
      <c r="O17" s="3">
        <f ca="1">_XLL.ALEA.ENTRE.BORNES(10,99)</f>
        <v>68</v>
      </c>
      <c r="Q17" s="3">
        <f ca="1">_XLL.ALEA.ENTRE.BORNES(2,9)</f>
        <v>6</v>
      </c>
      <c r="R17" s="3">
        <f ca="1">_XLL.ALEA.ENTRE.BORNES(6,9)</f>
        <v>9</v>
      </c>
    </row>
    <row r="18" spans="1:18" ht="22.5" customHeight="1">
      <c r="A18" s="21">
        <v>13</v>
      </c>
      <c r="B18" s="22" t="str">
        <f>N18&amp;" x "&amp;O18&amp;" = ____"</f>
        <v>9 x 6 = ____</v>
      </c>
      <c r="C18" s="23"/>
      <c r="D18" s="24">
        <v>38</v>
      </c>
      <c r="E18" s="22" t="str">
        <f>+Q18&amp;" x 1000 = ____"</f>
        <v>48 x 1000 = ____</v>
      </c>
      <c r="F18" s="22"/>
      <c r="G18" s="25"/>
      <c r="H18" s="26">
        <f>+N18*O18</f>
        <v>54</v>
      </c>
      <c r="I18" s="27"/>
      <c r="J18" s="27"/>
      <c r="K18" s="26">
        <f>+Q18*1000</f>
        <v>48000</v>
      </c>
      <c r="L18"/>
      <c r="M18"/>
      <c r="N18" s="3">
        <f ca="1">_XLL.ALEA.ENTRE.BORNES(2,9)</f>
        <v>9</v>
      </c>
      <c r="O18" s="3">
        <f ca="1">_XLL.ALEA.ENTRE.BORNES(6,9)</f>
        <v>6</v>
      </c>
      <c r="Q18" s="3">
        <f ca="1">_XLL.ALEA.ENTRE.BORNES(1,99)</f>
        <v>48</v>
      </c>
      <c r="R18" s="3"/>
    </row>
    <row r="19" spans="1:18" ht="22.5" customHeight="1">
      <c r="A19" s="21">
        <v>14</v>
      </c>
      <c r="B19" s="22" t="str">
        <f>N19&amp;" x "&amp;O19&amp;" = ____"</f>
        <v>30 x 80 = ____</v>
      </c>
      <c r="C19" s="23"/>
      <c r="D19" s="24">
        <v>39</v>
      </c>
      <c r="E19" s="22" t="str">
        <f>Q19&amp;" + "&amp;R19&amp;" = ____"</f>
        <v>429 + 400 = ____</v>
      </c>
      <c r="F19" s="22"/>
      <c r="G19" s="25"/>
      <c r="H19" s="26">
        <f>+N19*O19</f>
        <v>2400</v>
      </c>
      <c r="I19" s="27"/>
      <c r="J19" s="27"/>
      <c r="K19" s="26">
        <f>+Q19+R19</f>
        <v>829</v>
      </c>
      <c r="L19"/>
      <c r="M19"/>
      <c r="N19" s="3">
        <f ca="1">_XLL.ALEA.ENTRE.BORNES(1,9)*10</f>
        <v>30</v>
      </c>
      <c r="O19" s="3">
        <f ca="1">_XLL.ALEA.ENTRE.BORNES(1,9)*10</f>
        <v>80</v>
      </c>
      <c r="Q19" s="3">
        <f ca="1">_XLL.ALEA.ENTRE.BORNES(100,999)</f>
        <v>429</v>
      </c>
      <c r="R19" s="3">
        <f ca="1">_XLL.ALEA.ENTRE.BORNES(1,9)*100</f>
        <v>400</v>
      </c>
    </row>
    <row r="20" spans="1:18" ht="22.5" customHeight="1">
      <c r="A20" s="21">
        <v>15</v>
      </c>
      <c r="B20" s="22" t="str">
        <f>N20&amp;" + "&amp;O20&amp;" = ____"</f>
        <v>95 + 20 = ____</v>
      </c>
      <c r="C20" s="23"/>
      <c r="D20" s="24">
        <v>40</v>
      </c>
      <c r="E20" s="22" t="str">
        <f>Q20&amp;" + "&amp;R20&amp;" = ____"</f>
        <v>24 + 20 = ____</v>
      </c>
      <c r="F20" s="22"/>
      <c r="G20" s="25"/>
      <c r="H20" s="26">
        <f>+N20+O20</f>
        <v>115</v>
      </c>
      <c r="I20" s="27"/>
      <c r="J20" s="27"/>
      <c r="K20" s="26">
        <f>+Q20+R20</f>
        <v>44</v>
      </c>
      <c r="L20"/>
      <c r="M20"/>
      <c r="N20" s="3">
        <f ca="1">_XLL.ALEA.ENTRE.BORNES(21,99)</f>
        <v>95</v>
      </c>
      <c r="O20" s="3">
        <f ca="1">_XLL.ALEA.ENTRE.BORNES(1,9)*10</f>
        <v>20</v>
      </c>
      <c r="Q20" s="3">
        <f ca="1">_XLL.ALEA.ENTRE.BORNES(21,99)</f>
        <v>24</v>
      </c>
      <c r="R20" s="3">
        <f ca="1">_XLL.ALEA.ENTRE.BORNES(1,9)*10</f>
        <v>20</v>
      </c>
    </row>
    <row r="21" spans="1:18" ht="22.5" customHeight="1">
      <c r="A21" s="21">
        <v>16</v>
      </c>
      <c r="B21" s="22" t="str">
        <f>N21&amp;" : "&amp;O21&amp;" ?  q =_____, r =___"</f>
        <v>13 : 3 ?  q =_____, r =___</v>
      </c>
      <c r="C21" s="23"/>
      <c r="D21" s="24">
        <v>41</v>
      </c>
      <c r="E21" s="22" t="str">
        <f>+Q21&amp;" x 10 = ____"</f>
        <v>20 x 10 = ____</v>
      </c>
      <c r="F21" s="22"/>
      <c r="G21" s="25"/>
      <c r="H21" s="26" t="str">
        <f>"q: "&amp;INT(N21/O21)&amp;" r: "&amp;(N21-O21*INT(N21/O21))</f>
        <v>q: 4 r: 1</v>
      </c>
      <c r="I21" s="27"/>
      <c r="J21" s="27"/>
      <c r="K21" s="26">
        <f>+Q21*10</f>
        <v>200</v>
      </c>
      <c r="L21"/>
      <c r="M21"/>
      <c r="N21" s="3">
        <f ca="1">+O21*_XLL.ALEA.ENTRE.BORNES(2,9)+_XLL.ALEA.ENTRE.BORNES(1,O21-1)</f>
        <v>13</v>
      </c>
      <c r="O21" s="45">
        <f ca="1">_XLL.ALEA.ENTRE.BORNES(2,9)</f>
        <v>3</v>
      </c>
      <c r="Q21" s="3">
        <f ca="1">_XLL.ALEA.ENTRE.BORNES(13,20)</f>
        <v>20</v>
      </c>
      <c r="R21" s="3"/>
    </row>
    <row r="22" spans="1:18" ht="22.5" customHeight="1">
      <c r="A22" s="21">
        <v>17</v>
      </c>
      <c r="B22" s="22" t="str">
        <f>+N22&amp;" x 100 = ____"</f>
        <v>30 x 100 = ____</v>
      </c>
      <c r="C22" s="23"/>
      <c r="D22" s="24">
        <v>42</v>
      </c>
      <c r="E22" s="22" t="str">
        <f>Q22&amp;" x "&amp;R22&amp;" = ____"</f>
        <v>1 x 90 = ____</v>
      </c>
      <c r="F22" s="22"/>
      <c r="G22" s="25"/>
      <c r="H22" s="26">
        <f>+N22*100</f>
        <v>3000</v>
      </c>
      <c r="I22" s="27"/>
      <c r="J22" s="27"/>
      <c r="K22" s="26">
        <f>+Q22*R22</f>
        <v>90</v>
      </c>
      <c r="L22"/>
      <c r="M22"/>
      <c r="N22" s="3">
        <f ca="1">_XLL.ALEA.ENTRE.BORNES(1,99)</f>
        <v>30</v>
      </c>
      <c r="Q22" s="3">
        <f ca="1">_XLL.ALEA.ENTRE.BORNES(0,9)</f>
        <v>1</v>
      </c>
      <c r="R22" s="3">
        <f ca="1">_XLL.ALEA.ENTRE.BORNES(1,9)*10</f>
        <v>90</v>
      </c>
    </row>
    <row r="23" spans="1:18" ht="22.5" customHeight="1">
      <c r="A23" s="21">
        <v>18</v>
      </c>
      <c r="B23" s="22" t="str">
        <f>N23&amp;" + "&amp;O23&amp;" = ____"</f>
        <v>9168 + 2000 = ____</v>
      </c>
      <c r="C23" s="23"/>
      <c r="D23" s="24">
        <v>43</v>
      </c>
      <c r="E23" s="22" t="str">
        <f>Q23&amp;" x "&amp;R23&amp;" = ____"</f>
        <v>8 x 9 = ____</v>
      </c>
      <c r="F23" s="22"/>
      <c r="G23" s="25"/>
      <c r="H23" s="26">
        <f>+N23+O23</f>
        <v>11168</v>
      </c>
      <c r="I23" s="27"/>
      <c r="J23" s="27"/>
      <c r="K23" s="26">
        <f>+Q23*R23</f>
        <v>72</v>
      </c>
      <c r="L23"/>
      <c r="M23"/>
      <c r="N23" s="3">
        <f ca="1">_XLL.ALEA.ENTRE.BORNES(1000,9999)</f>
        <v>9168</v>
      </c>
      <c r="O23" s="3">
        <f ca="1">_XLL.ALEA.ENTRE.BORNES(1,9)*1000</f>
        <v>2000</v>
      </c>
      <c r="Q23" s="3">
        <f ca="1">_XLL.ALEA.ENTRE.BORNES(2,9)</f>
        <v>8</v>
      </c>
      <c r="R23" s="3">
        <f ca="1">_XLL.ALEA.ENTRE.BORNES(6,9)</f>
        <v>9</v>
      </c>
    </row>
    <row r="24" spans="1:18" ht="22.5" customHeight="1">
      <c r="A24" s="21">
        <v>19</v>
      </c>
      <c r="B24" s="22" t="str">
        <f>N24&amp;" x "&amp;O24&amp;" = ____"</f>
        <v>7 x 7 = ____</v>
      </c>
      <c r="C24" s="23"/>
      <c r="D24" s="24">
        <v>44</v>
      </c>
      <c r="E24" s="22" t="str">
        <f>Q24&amp;" + "&amp;R24/10&amp;" = ____"</f>
        <v>5 + 5,7 = ____</v>
      </c>
      <c r="F24" s="22"/>
      <c r="G24" s="25"/>
      <c r="H24" s="26">
        <f>+N24*O24</f>
        <v>49</v>
      </c>
      <c r="I24" s="27"/>
      <c r="J24" s="27"/>
      <c r="K24" s="29">
        <f>+Q24+R24/10</f>
        <v>10.7</v>
      </c>
      <c r="L24"/>
      <c r="M24"/>
      <c r="N24" s="3">
        <f ca="1">_XLL.ALEA.ENTRE.BORNES(2,9)</f>
        <v>7</v>
      </c>
      <c r="O24" s="3">
        <f ca="1">_XLL.ALEA.ENTRE.BORNES(6,9)</f>
        <v>7</v>
      </c>
      <c r="Q24" s="3">
        <f ca="1">_XLL.ALEA.ENTRE.BORNES(1,9)</f>
        <v>5</v>
      </c>
      <c r="R24" s="3">
        <f ca="1">_XLL.ALEA.ENTRE.BORNES(10,99)</f>
        <v>57</v>
      </c>
    </row>
    <row r="25" spans="1:18" ht="22.5" customHeight="1">
      <c r="A25" s="21">
        <v>20</v>
      </c>
      <c r="B25" s="22" t="str">
        <f>N25&amp;" x "&amp;O25&amp;" = ____"</f>
        <v>6 x 60 = ____</v>
      </c>
      <c r="C25" s="23"/>
      <c r="D25" s="24">
        <v>45</v>
      </c>
      <c r="E25" s="22" t="str">
        <f>Q25&amp;" + "&amp;R25&amp;" = ____"</f>
        <v>9182 + 3000 = ____</v>
      </c>
      <c r="F25" s="22"/>
      <c r="G25" s="25"/>
      <c r="H25" s="26">
        <f>+N25*O25</f>
        <v>360</v>
      </c>
      <c r="I25" s="27"/>
      <c r="J25" s="27"/>
      <c r="K25" s="26">
        <f>+Q25+R25</f>
        <v>12182</v>
      </c>
      <c r="L25"/>
      <c r="M25"/>
      <c r="N25" s="3">
        <f ca="1">_XLL.ALEA.ENTRE.BORNES(0,9)</f>
        <v>6</v>
      </c>
      <c r="O25" s="3">
        <f ca="1">_XLL.ALEA.ENTRE.BORNES(1,9)*10</f>
        <v>60</v>
      </c>
      <c r="Q25" s="3">
        <f ca="1">_XLL.ALEA.ENTRE.BORNES(1000,9999)</f>
        <v>9182</v>
      </c>
      <c r="R25" s="3">
        <f ca="1">_XLL.ALEA.ENTRE.BORNES(1,9)*1000</f>
        <v>3000</v>
      </c>
    </row>
    <row r="26" spans="1:18" ht="22.5" customHeight="1">
      <c r="A26" s="21">
        <v>21</v>
      </c>
      <c r="B26" s="22" t="str">
        <f>+N26&amp;" x 100 = ____"</f>
        <v>61 x 100 = ____</v>
      </c>
      <c r="C26" s="23"/>
      <c r="D26" s="24">
        <v>46</v>
      </c>
      <c r="E26" s="22" t="str">
        <f>Q26&amp;" + "&amp;R26/10&amp;" = ____"</f>
        <v>8 + 8,5 = ____</v>
      </c>
      <c r="F26" s="35"/>
      <c r="G26" s="36"/>
      <c r="H26" s="26">
        <f>+N26*100</f>
        <v>6100</v>
      </c>
      <c r="I26" s="27"/>
      <c r="J26" s="27"/>
      <c r="K26" s="29">
        <f>+Q26+R26/10</f>
        <v>16.5</v>
      </c>
      <c r="L26"/>
      <c r="M26"/>
      <c r="N26" s="3">
        <f ca="1">_XLL.ALEA.ENTRE.BORNES(1,99)</f>
        <v>61</v>
      </c>
      <c r="Q26" s="3">
        <f ca="1">_XLL.ALEA.ENTRE.BORNES(1,9)</f>
        <v>8</v>
      </c>
      <c r="R26" s="3">
        <f ca="1">_XLL.ALEA.ENTRE.BORNES(10,99)</f>
        <v>85</v>
      </c>
    </row>
    <row r="27" spans="1:18" ht="22.5" customHeight="1">
      <c r="A27" s="21">
        <v>22</v>
      </c>
      <c r="B27" s="22" t="str">
        <f>N27&amp;" + "&amp;O27&amp;" = ____"</f>
        <v>708 + 400 = ____</v>
      </c>
      <c r="C27" s="23"/>
      <c r="D27" s="24">
        <v>47</v>
      </c>
      <c r="E27" s="22" t="str">
        <f>+Q27&amp;" x 100 = ____"</f>
        <v>18 x 100 = ____</v>
      </c>
      <c r="F27" s="35"/>
      <c r="G27" s="36"/>
      <c r="H27" s="26">
        <f>+N27+O27</f>
        <v>1108</v>
      </c>
      <c r="I27" s="27"/>
      <c r="J27" s="27"/>
      <c r="K27" s="26">
        <f>+Q27*100</f>
        <v>1800</v>
      </c>
      <c r="L27"/>
      <c r="M27"/>
      <c r="N27" s="3">
        <f ca="1">_XLL.ALEA.ENTRE.BORNES(100,999)</f>
        <v>708</v>
      </c>
      <c r="O27" s="3">
        <f ca="1">_XLL.ALEA.ENTRE.BORNES(1,9)*100</f>
        <v>400</v>
      </c>
      <c r="Q27" s="3">
        <f ca="1">_XLL.ALEA.ENTRE.BORNES(13,20)</f>
        <v>18</v>
      </c>
      <c r="R27" s="3"/>
    </row>
    <row r="28" spans="1:18" ht="22.5" customHeight="1">
      <c r="A28" s="21">
        <v>23</v>
      </c>
      <c r="B28" s="22" t="str">
        <f>+N28&amp;" x 10 = ____"</f>
        <v>49 x 10 = ____</v>
      </c>
      <c r="C28" s="23"/>
      <c r="D28" s="24">
        <v>48</v>
      </c>
      <c r="E28" s="22" t="str">
        <f>Q28&amp;" : "&amp;R28&amp;" ?  q =_____, r =___"</f>
        <v>66 : 8 ?  q =_____, r =___</v>
      </c>
      <c r="F28" s="35"/>
      <c r="G28" s="36"/>
      <c r="H28" s="26">
        <f>+N28*10</f>
        <v>490</v>
      </c>
      <c r="I28" s="27"/>
      <c r="J28" s="27"/>
      <c r="K28" s="26" t="str">
        <f>"q: "&amp;INT(Q28/R28)&amp;" r: "&amp;(Q28-R28*INT(Q28/R28))</f>
        <v>q: 8 r: 2</v>
      </c>
      <c r="L28"/>
      <c r="M28"/>
      <c r="N28" s="3">
        <f ca="1">_XLL.ALEA.ENTRE.BORNES(1,99)</f>
        <v>49</v>
      </c>
      <c r="O28" s="3">
        <f ca="1">_XLL.ALEA.ENTRE.BORNES(1,9)*10</f>
        <v>90</v>
      </c>
      <c r="Q28" s="3">
        <f ca="1">+R28*_XLL.ALEA.ENTRE.BORNES(2,9)+_XLL.ALEA.ENTRE.BORNES(1,R28-1)</f>
        <v>66</v>
      </c>
      <c r="R28" s="3">
        <f ca="1">_XLL.ALEA.ENTRE.BORNES(2,9)</f>
        <v>8</v>
      </c>
    </row>
    <row r="29" spans="1:18" ht="22.5" customHeight="1">
      <c r="A29" s="21">
        <v>24</v>
      </c>
      <c r="B29" s="22" t="str">
        <f>N29&amp;" : "&amp;O29&amp;" ?  q =_____, r =___"</f>
        <v>42 : 8 ?  q =_____, r =___</v>
      </c>
      <c r="C29" s="23"/>
      <c r="D29" s="24">
        <v>49</v>
      </c>
      <c r="E29" s="22" t="str">
        <f>Q29&amp;" x "&amp;R29&amp;" = ____"</f>
        <v>4 x 6 = ____</v>
      </c>
      <c r="F29" s="35"/>
      <c r="G29" s="36"/>
      <c r="H29" s="26" t="str">
        <f>"q: "&amp;INT(N29/O29)&amp;" r: "&amp;(N29-O29*INT(N29/O29))</f>
        <v>q: 5 r: 2</v>
      </c>
      <c r="I29" s="27"/>
      <c r="J29" s="27"/>
      <c r="K29" s="26">
        <f>+Q29*R29</f>
        <v>24</v>
      </c>
      <c r="L29"/>
      <c r="M29"/>
      <c r="N29" s="3">
        <f ca="1">+O29*_XLL.ALEA.ENTRE.BORNES(2,9)+_XLL.ALEA.ENTRE.BORNES(1,O29-1)</f>
        <v>42</v>
      </c>
      <c r="O29" s="3">
        <f ca="1">_XLL.ALEA.ENTRE.BORNES(2,9)</f>
        <v>8</v>
      </c>
      <c r="Q29" s="3">
        <f ca="1">_XLL.ALEA.ENTRE.BORNES(2,9)</f>
        <v>4</v>
      </c>
      <c r="R29" s="3">
        <f ca="1">_XLL.ALEA.ENTRE.BORNES(6,9)</f>
        <v>6</v>
      </c>
    </row>
    <row r="30" spans="1:18" ht="22.5" customHeight="1">
      <c r="A30" s="21">
        <v>25</v>
      </c>
      <c r="B30" s="22" t="str">
        <f>N30&amp;" x "&amp;O30&amp;" = ____"</f>
        <v>7 x 7 = ____</v>
      </c>
      <c r="C30" s="23"/>
      <c r="D30" s="24">
        <v>50</v>
      </c>
      <c r="E30" s="22" t="str">
        <f>Q30&amp;" x "&amp;R30&amp;" = ____"</f>
        <v>20 x 40 = ____</v>
      </c>
      <c r="F30" s="35"/>
      <c r="G30" s="36"/>
      <c r="H30" s="26">
        <f>+N30*O30</f>
        <v>49</v>
      </c>
      <c r="I30" s="27"/>
      <c r="J30" s="27"/>
      <c r="K30" s="26">
        <f>+Q30*R30</f>
        <v>800</v>
      </c>
      <c r="L30"/>
      <c r="M30"/>
      <c r="N30" s="3">
        <f ca="1">_XLL.ALEA.ENTRE.BORNES(2,9)</f>
        <v>7</v>
      </c>
      <c r="O30" s="3">
        <f ca="1">_XLL.ALEA.ENTRE.BORNES(6,9)</f>
        <v>7</v>
      </c>
      <c r="Q30" s="3">
        <f ca="1">_XLL.ALEA.ENTRE.BORNES(1,9)*10</f>
        <v>20</v>
      </c>
      <c r="R30" s="3">
        <f ca="1">_XLL.ALEA.ENTRE.BORNES(1,9)*10</f>
        <v>40</v>
      </c>
    </row>
    <row r="31" spans="1:19" ht="15">
      <c r="A31" s="15"/>
      <c r="B31" s="16"/>
      <c r="C31" s="39"/>
      <c r="D31" s="17"/>
      <c r="E31" s="16"/>
      <c r="F31" s="16"/>
      <c r="G31" s="18"/>
      <c r="H31" s="26"/>
      <c r="K31" s="40"/>
      <c r="Q31" s="3"/>
      <c r="R31" s="3"/>
      <c r="S31" s="16"/>
    </row>
    <row r="32" spans="1:18" ht="15">
      <c r="A32" s="15"/>
      <c r="B32" s="16"/>
      <c r="C32" s="16"/>
      <c r="D32" s="17"/>
      <c r="E32" s="16"/>
      <c r="F32" s="16"/>
      <c r="G32" s="16"/>
      <c r="H32" s="27"/>
      <c r="Q32" s="3"/>
      <c r="R32" s="3"/>
    </row>
    <row r="33" spans="1:18" ht="1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ht="15">
      <c r="A34" s="50"/>
      <c r="B34" s="50"/>
      <c r="C34" s="16"/>
      <c r="D34" s="17"/>
      <c r="E34" s="16"/>
      <c r="F34" s="16"/>
      <c r="G34" s="16"/>
      <c r="H34" s="27"/>
      <c r="Q34" s="3"/>
      <c r="R34" s="3"/>
    </row>
    <row r="35" spans="1:18" ht="15">
      <c r="A35" s="50"/>
      <c r="B35" s="50"/>
      <c r="C35" s="16"/>
      <c r="D35" s="17"/>
      <c r="E35" s="16"/>
      <c r="F35" s="16"/>
      <c r="G35" s="16"/>
      <c r="H35" s="27"/>
      <c r="Q35" s="3"/>
      <c r="R35" s="3"/>
    </row>
    <row r="36" spans="1:7" ht="15">
      <c r="A36" s="50"/>
      <c r="B36" s="50"/>
      <c r="C36" s="16"/>
      <c r="D36" s="17"/>
      <c r="E36" s="16"/>
      <c r="F36" s="16"/>
      <c r="G36" s="16"/>
    </row>
    <row r="37" spans="1:7" ht="15">
      <c r="A37" s="50"/>
      <c r="B37" s="50"/>
      <c r="C37" s="16"/>
      <c r="D37" s="17"/>
      <c r="E37" s="16"/>
      <c r="F37" s="16"/>
      <c r="G37" s="16"/>
    </row>
    <row r="38" spans="1:7" ht="15">
      <c r="A38" s="50"/>
      <c r="B38" s="50"/>
      <c r="C38" s="16"/>
      <c r="D38" s="17"/>
      <c r="E38" s="16"/>
      <c r="F38" s="16"/>
      <c r="G38" s="16"/>
    </row>
    <row r="39" ht="15">
      <c r="D39" s="42"/>
    </row>
    <row r="40" ht="15">
      <c r="D40" s="42"/>
    </row>
    <row r="41" ht="15">
      <c r="D41" s="42"/>
    </row>
    <row r="42" ht="15">
      <c r="D42" s="42"/>
    </row>
    <row r="43" ht="15">
      <c r="D43" s="42"/>
    </row>
    <row r="44" ht="15">
      <c r="D44" s="42"/>
    </row>
    <row r="45" ht="15">
      <c r="D45" s="42"/>
    </row>
    <row r="46" ht="15">
      <c r="D46" s="42"/>
    </row>
    <row r="47" ht="15">
      <c r="D47" s="42"/>
    </row>
    <row r="48" ht="15">
      <c r="D48" s="42"/>
    </row>
    <row r="49" ht="15">
      <c r="D49" s="42"/>
    </row>
    <row r="50" ht="15">
      <c r="D50" s="42"/>
    </row>
    <row r="51" ht="15">
      <c r="D51" s="42"/>
    </row>
    <row r="52" ht="15">
      <c r="D52" s="42"/>
    </row>
    <row r="53" ht="15">
      <c r="D53" s="42"/>
    </row>
    <row r="54" ht="15">
      <c r="D54" s="42"/>
    </row>
    <row r="55" ht="15">
      <c r="D55" s="42"/>
    </row>
    <row r="56" ht="15">
      <c r="D56" s="42"/>
    </row>
    <row r="57" ht="15">
      <c r="D57" s="42"/>
    </row>
    <row r="58" ht="15">
      <c r="D58" s="42"/>
    </row>
    <row r="59" ht="15">
      <c r="D59" s="42"/>
    </row>
    <row r="60" ht="15">
      <c r="D60" s="42"/>
    </row>
    <row r="61" ht="15">
      <c r="D61" s="42"/>
    </row>
    <row r="62" ht="15">
      <c r="D62" s="42"/>
    </row>
    <row r="63" ht="15">
      <c r="D63" s="42"/>
    </row>
    <row r="64" ht="15">
      <c r="D64" s="42"/>
    </row>
    <row r="65" ht="15">
      <c r="D65" s="42"/>
    </row>
    <row r="66" ht="15">
      <c r="D66" s="42"/>
    </row>
    <row r="67" ht="15">
      <c r="D67" s="42"/>
    </row>
    <row r="68" ht="15">
      <c r="D68" s="42"/>
    </row>
    <row r="69" ht="15">
      <c r="D69" s="42"/>
    </row>
    <row r="70" ht="15">
      <c r="D70" s="42"/>
    </row>
    <row r="71" ht="15">
      <c r="D71" s="42"/>
    </row>
    <row r="72" ht="15">
      <c r="D72" s="42"/>
    </row>
    <row r="73" ht="15">
      <c r="D73" s="42"/>
    </row>
    <row r="74" ht="15">
      <c r="D74" s="42"/>
    </row>
    <row r="75" ht="15">
      <c r="D75" s="42"/>
    </row>
    <row r="76" ht="15">
      <c r="D76" s="42"/>
    </row>
    <row r="77" ht="15">
      <c r="D77" s="42"/>
    </row>
    <row r="78" ht="15">
      <c r="D78" s="42"/>
    </row>
    <row r="79" ht="15">
      <c r="D79" s="42"/>
    </row>
    <row r="80" ht="15">
      <c r="D80" s="42"/>
    </row>
    <row r="81" ht="15">
      <c r="D81" s="42"/>
    </row>
    <row r="82" ht="15">
      <c r="D82" s="42"/>
    </row>
    <row r="83" ht="15">
      <c r="D83" s="42"/>
    </row>
    <row r="84" ht="15">
      <c r="D84" s="42"/>
    </row>
    <row r="85" ht="15">
      <c r="D85" s="42"/>
    </row>
    <row r="86" ht="15">
      <c r="D86" s="42"/>
    </row>
    <row r="87" ht="15">
      <c r="D87" s="42"/>
    </row>
    <row r="88" ht="15">
      <c r="D88" s="42"/>
    </row>
    <row r="89" ht="15">
      <c r="D89" s="42"/>
    </row>
    <row r="90" ht="15">
      <c r="D90" s="42"/>
    </row>
    <row r="91" ht="15">
      <c r="D91" s="42"/>
    </row>
    <row r="92" ht="15">
      <c r="D92" s="42"/>
    </row>
    <row r="93" ht="15">
      <c r="D93" s="42"/>
    </row>
    <row r="94" ht="15">
      <c r="D94" s="42"/>
    </row>
    <row r="95" ht="15">
      <c r="D95" s="42"/>
    </row>
    <row r="96" ht="15">
      <c r="D96" s="42"/>
    </row>
    <row r="97" ht="15">
      <c r="D97" s="42"/>
    </row>
    <row r="98" ht="15">
      <c r="D98" s="42"/>
    </row>
    <row r="99" ht="15">
      <c r="D99" s="42"/>
    </row>
    <row r="100" ht="15">
      <c r="D100" s="42"/>
    </row>
    <row r="101" ht="15">
      <c r="D101" s="42"/>
    </row>
    <row r="102" ht="15">
      <c r="D102" s="42"/>
    </row>
    <row r="103" ht="15">
      <c r="D103" s="42"/>
    </row>
    <row r="104" ht="15">
      <c r="D104" s="42"/>
    </row>
    <row r="105" ht="15">
      <c r="D105" s="42"/>
    </row>
    <row r="106" ht="15">
      <c r="D106" s="42"/>
    </row>
    <row r="107" ht="15">
      <c r="D107" s="42"/>
    </row>
    <row r="108" ht="15">
      <c r="D108" s="42"/>
    </row>
    <row r="109" ht="15">
      <c r="D109" s="42"/>
    </row>
    <row r="110" ht="15">
      <c r="D110" s="42"/>
    </row>
    <row r="111" ht="15">
      <c r="D111" s="42"/>
    </row>
    <row r="112" ht="15">
      <c r="D112" s="42"/>
    </row>
    <row r="113" ht="15">
      <c r="D113" s="42"/>
    </row>
    <row r="114" ht="15">
      <c r="D114" s="42"/>
    </row>
    <row r="115" ht="15">
      <c r="D115" s="42"/>
    </row>
    <row r="116" ht="15">
      <c r="D116" s="42"/>
    </row>
    <row r="117" ht="15">
      <c r="D117" s="42"/>
    </row>
    <row r="118" ht="15">
      <c r="D118" s="42"/>
    </row>
    <row r="119" ht="15">
      <c r="D119" s="42"/>
    </row>
    <row r="120" ht="15">
      <c r="D120" s="42"/>
    </row>
    <row r="121" ht="15">
      <c r="D121" s="42"/>
    </row>
    <row r="122" ht="15">
      <c r="D122" s="42"/>
    </row>
    <row r="123" ht="15">
      <c r="D123" s="42"/>
    </row>
    <row r="124" ht="15">
      <c r="D124" s="42"/>
    </row>
    <row r="125" ht="15">
      <c r="D125" s="42"/>
    </row>
    <row r="126" ht="15">
      <c r="D126" s="42"/>
    </row>
    <row r="127" ht="15">
      <c r="D127" s="42"/>
    </row>
    <row r="128" ht="15">
      <c r="D128" s="42"/>
    </row>
    <row r="129" ht="15">
      <c r="D129" s="42"/>
    </row>
    <row r="130" ht="15">
      <c r="D130" s="42"/>
    </row>
    <row r="131" ht="15">
      <c r="D131" s="42"/>
    </row>
    <row r="132" ht="15">
      <c r="D132" s="42"/>
    </row>
    <row r="133" ht="15">
      <c r="D133" s="42"/>
    </row>
    <row r="134" ht="15">
      <c r="D134" s="42"/>
    </row>
    <row r="135" ht="15">
      <c r="D135" s="42"/>
    </row>
    <row r="136" ht="15">
      <c r="D136" s="42"/>
    </row>
    <row r="137" ht="15">
      <c r="D137" s="42"/>
    </row>
    <row r="138" ht="15">
      <c r="D138" s="42"/>
    </row>
    <row r="139" ht="15">
      <c r="D139" s="42"/>
    </row>
    <row r="140" ht="15">
      <c r="D140" s="42"/>
    </row>
    <row r="141" ht="15">
      <c r="D141" s="42"/>
    </row>
    <row r="142" ht="15">
      <c r="D142" s="42"/>
    </row>
    <row r="143" ht="15">
      <c r="D143" s="42"/>
    </row>
    <row r="144" ht="15">
      <c r="D144" s="42"/>
    </row>
    <row r="145" ht="15">
      <c r="D145" s="42"/>
    </row>
    <row r="146" ht="15">
      <c r="D146" s="42"/>
    </row>
    <row r="147" ht="15">
      <c r="D147" s="42"/>
    </row>
    <row r="148" ht="15">
      <c r="D148" s="42"/>
    </row>
    <row r="149" ht="15">
      <c r="D149" s="42"/>
    </row>
    <row r="150" ht="15">
      <c r="D150" s="42"/>
    </row>
    <row r="151" ht="15">
      <c r="D151" s="42"/>
    </row>
    <row r="152" ht="15">
      <c r="D152" s="42"/>
    </row>
    <row r="153" ht="15">
      <c r="D153" s="42"/>
    </row>
    <row r="154" ht="15">
      <c r="D154" s="42"/>
    </row>
    <row r="155" ht="15">
      <c r="D155" s="42"/>
    </row>
    <row r="156" ht="15">
      <c r="D156" s="42"/>
    </row>
    <row r="157" ht="15">
      <c r="D157" s="42"/>
    </row>
    <row r="158" ht="15">
      <c r="D158" s="42"/>
    </row>
    <row r="159" ht="15">
      <c r="D159" s="42"/>
    </row>
  </sheetData>
  <sheetProtection selectLockedCells="1" selectUnlockedCells="1"/>
  <mergeCells count="9">
    <mergeCell ref="A36:B36"/>
    <mergeCell ref="A37:B37"/>
    <mergeCell ref="A38:B38"/>
    <mergeCell ref="A2:F2"/>
    <mergeCell ref="H2:K2"/>
    <mergeCell ref="A3:F3"/>
    <mergeCell ref="H4:K4"/>
    <mergeCell ref="A34:B34"/>
    <mergeCell ref="A35:B35"/>
  </mergeCells>
  <printOptions/>
  <pageMargins left="0.42986111111111114" right="0.3402777777777778" top="0.44999999999999996" bottom="0.75" header="0.3" footer="0.3"/>
  <pageSetup horizontalDpi="300" verticalDpi="300" orientation="portrait" paperSize="9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9"/>
  <sheetViews>
    <sheetView showGridLines="0" zoomScalePageLayoutView="0" workbookViewId="0" topLeftCell="A22">
      <selection activeCell="A3" sqref="A3:F3"/>
    </sheetView>
  </sheetViews>
  <sheetFormatPr defaultColWidth="11.421875" defaultRowHeight="15"/>
  <cols>
    <col min="1" max="1" width="4.7109375" style="1" customWidth="1"/>
    <col min="2" max="2" width="25.00390625" style="0" customWidth="1"/>
    <col min="3" max="3" width="5.00390625" style="0" customWidth="1"/>
    <col min="4" max="4" width="5.00390625" style="2" customWidth="1"/>
    <col min="5" max="5" width="28.421875" style="0" customWidth="1"/>
    <col min="6" max="6" width="10.00390625" style="0" customWidth="1"/>
    <col min="7" max="7" width="1.28515625" style="0" customWidth="1"/>
    <col min="8" max="8" width="7.421875" style="0" customWidth="1"/>
    <col min="9" max="10" width="0" style="0" hidden="1" customWidth="1"/>
    <col min="11" max="11" width="7.421875" style="0" customWidth="1"/>
    <col min="12" max="15" width="0" style="3" hidden="1" customWidth="1"/>
    <col min="16" max="18" width="0" style="0" hidden="1" customWidth="1"/>
  </cols>
  <sheetData>
    <row r="1" spans="1:13" ht="15">
      <c r="A1" s="4"/>
      <c r="B1" s="5"/>
      <c r="C1" s="5"/>
      <c r="D1" s="6"/>
      <c r="E1" s="5"/>
      <c r="F1" s="5"/>
      <c r="G1" s="5"/>
      <c r="K1" s="7"/>
      <c r="L1" s="3">
        <f>ROUND(+M1*1000,0)</f>
        <v>412</v>
      </c>
      <c r="M1" s="3">
        <f ca="1">RAND()</f>
        <v>0.4120995149270159</v>
      </c>
    </row>
    <row r="2" spans="1:11" ht="27.75" customHeight="1">
      <c r="A2" s="56" t="str">
        <f>"Défi : 50 calculs en 5 minutes (série "&amp;L1&amp;")"</f>
        <v>Défi : 50 calculs en 5 minutes (série 412)</v>
      </c>
      <c r="B2" s="56"/>
      <c r="C2" s="56"/>
      <c r="D2" s="56"/>
      <c r="E2" s="56"/>
      <c r="F2" s="56"/>
      <c r="G2" s="8"/>
      <c r="H2" s="52" t="str">
        <f>"série "&amp;L1</f>
        <v>série 412</v>
      </c>
      <c r="I2" s="52"/>
      <c r="J2" s="52"/>
      <c r="K2" s="52"/>
    </row>
    <row r="3" spans="1:9" ht="15">
      <c r="A3" s="53" t="s">
        <v>6</v>
      </c>
      <c r="B3" s="53"/>
      <c r="C3" s="53"/>
      <c r="D3" s="53"/>
      <c r="E3" s="53"/>
      <c r="F3" s="53"/>
      <c r="G3" s="9"/>
      <c r="H3" s="10"/>
      <c r="I3" s="10"/>
    </row>
    <row r="4" spans="1:15" ht="15">
      <c r="A4" s="11"/>
      <c r="B4" s="12"/>
      <c r="C4" s="12"/>
      <c r="D4" s="13"/>
      <c r="E4" s="12"/>
      <c r="F4" s="12"/>
      <c r="G4" s="9"/>
      <c r="H4" s="54" t="s">
        <v>0</v>
      </c>
      <c r="I4" s="54"/>
      <c r="J4" s="54"/>
      <c r="K4" s="54"/>
      <c r="L4"/>
      <c r="M4"/>
      <c r="N4"/>
      <c r="O4"/>
    </row>
    <row r="5" spans="1:18" ht="15" customHeight="1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43" t="s">
        <v>3</v>
      </c>
      <c r="O5" s="44"/>
      <c r="Q5" s="20" t="s">
        <v>4</v>
      </c>
      <c r="R5" s="3"/>
    </row>
    <row r="6" spans="1:18" ht="22.5" customHeight="1">
      <c r="A6" s="21">
        <v>1</v>
      </c>
      <c r="B6" s="22" t="str">
        <f>N6&amp;" x ____ = "&amp;N6*O6</f>
        <v>7 x ____ = 42</v>
      </c>
      <c r="C6" s="23"/>
      <c r="D6" s="24">
        <v>26</v>
      </c>
      <c r="E6" s="22" t="str">
        <f>+Q6&amp;" x 11 = ____"</f>
        <v>9 x 11 = ____</v>
      </c>
      <c r="F6" s="22"/>
      <c r="G6" s="25"/>
      <c r="H6" s="26">
        <f>+O6</f>
        <v>6</v>
      </c>
      <c r="I6" s="27"/>
      <c r="J6" s="27"/>
      <c r="K6" s="26">
        <f>+Q6*11</f>
        <v>99</v>
      </c>
      <c r="L6"/>
      <c r="M6"/>
      <c r="N6" s="3">
        <f ca="1">_XLL.ALEA.ENTRE.BORNES(2,9)</f>
        <v>7</v>
      </c>
      <c r="O6" s="3">
        <f ca="1">_XLL.ALEA.ENTRE.BORNES(6,9)</f>
        <v>6</v>
      </c>
      <c r="Q6" s="3">
        <f>+$N$7+6</f>
        <v>9</v>
      </c>
      <c r="R6" s="3"/>
    </row>
    <row r="7" spans="1:18" ht="22.5" customHeight="1">
      <c r="A7" s="21">
        <v>2</v>
      </c>
      <c r="B7" s="22" t="str">
        <f>+N7&amp;" x 11 = ____"</f>
        <v>3 x 11 = ____</v>
      </c>
      <c r="C7" s="23"/>
      <c r="D7" s="24">
        <v>27</v>
      </c>
      <c r="E7" s="22" t="str">
        <f>Q7*100+R7&amp;" pour aller à "&amp;(Q7+1)*100&amp;" : ____"</f>
        <v>607 pour aller à 700 : ____</v>
      </c>
      <c r="F7" s="22"/>
      <c r="G7" s="25"/>
      <c r="H7" s="26">
        <f>+N7*11</f>
        <v>33</v>
      </c>
      <c r="I7" s="27"/>
      <c r="J7" s="27"/>
      <c r="K7" s="26">
        <f>100-R7</f>
        <v>93</v>
      </c>
      <c r="L7"/>
      <c r="M7"/>
      <c r="N7" s="3">
        <f ca="1">_XLL.ALEA.ENTRE.BORNES(2,4)</f>
        <v>3</v>
      </c>
      <c r="Q7" s="3">
        <f ca="1">_XLL.ALEA.ENTRE.BORNES(1,9)</f>
        <v>6</v>
      </c>
      <c r="R7" s="3">
        <f ca="1">_XLL.ALEA.ENTRE.BORNES(1,99)</f>
        <v>7</v>
      </c>
    </row>
    <row r="8" spans="1:18" ht="22.5" customHeight="1">
      <c r="A8" s="21">
        <v>3</v>
      </c>
      <c r="B8" s="22" t="str">
        <f>N8&amp;" x 10 ="</f>
        <v>3,2 x 10 =</v>
      </c>
      <c r="C8" s="23"/>
      <c r="D8" s="24">
        <v>28</v>
      </c>
      <c r="E8" s="22" t="str">
        <f>Q8&amp;" - "&amp;R8&amp;" = ____"</f>
        <v>583 - 20 = ____</v>
      </c>
      <c r="F8" s="22"/>
      <c r="G8" s="25"/>
      <c r="H8" s="26">
        <f>N8*10</f>
        <v>32</v>
      </c>
      <c r="I8" s="27"/>
      <c r="J8" s="27"/>
      <c r="K8" s="26">
        <f>+Q8-R8</f>
        <v>563</v>
      </c>
      <c r="L8"/>
      <c r="M8"/>
      <c r="N8" s="3">
        <f ca="1">_XLL.ALEA.ENTRE.BORNES(11,99)/10</f>
        <v>3.2</v>
      </c>
      <c r="Q8" s="3">
        <f ca="1">_XLL.ALEA.ENTRE.BORNES(100,999)</f>
        <v>583</v>
      </c>
      <c r="R8" s="3">
        <f ca="1">_XLL.ALEA.ENTRE.BORNES(1,9)*10</f>
        <v>20</v>
      </c>
    </row>
    <row r="9" spans="1:18" ht="22.5" customHeight="1">
      <c r="A9" s="21">
        <v>4</v>
      </c>
      <c r="B9" s="22" t="str">
        <f>N9*100+O9&amp;" + ____ = "&amp;(N9+1)*100</f>
        <v>399 + ____ = 400</v>
      </c>
      <c r="C9" s="23"/>
      <c r="D9" s="24">
        <v>29</v>
      </c>
      <c r="E9" s="22" t="str">
        <f>"La moitié de "&amp;Q9*2&amp;" est : ____"</f>
        <v>La moitié de 18 est : ____</v>
      </c>
      <c r="F9" s="22"/>
      <c r="G9" s="25"/>
      <c r="H9" s="26">
        <f>100-O9</f>
        <v>1</v>
      </c>
      <c r="I9" s="27"/>
      <c r="J9" s="27"/>
      <c r="K9" s="26">
        <f>Q9</f>
        <v>9</v>
      </c>
      <c r="L9"/>
      <c r="M9"/>
      <c r="N9" s="3">
        <f ca="1">_XLL.ALEA.ENTRE.BORNES(1,9)</f>
        <v>3</v>
      </c>
      <c r="O9" s="3">
        <f ca="1">_XLL.ALEA.ENTRE.BORNES(1,99)</f>
        <v>99</v>
      </c>
      <c r="Q9" s="3">
        <f ca="1">_XLL.ALEA.ENTRE.BORNES(1,99)</f>
        <v>9</v>
      </c>
      <c r="R9" s="3"/>
    </row>
    <row r="10" spans="1:18" ht="22.5" customHeight="1">
      <c r="A10" s="21">
        <v>5</v>
      </c>
      <c r="B10" s="22" t="str">
        <f>N10&amp;" - "&amp;O10&amp;" = ____"</f>
        <v>66 - 2 = ____</v>
      </c>
      <c r="C10" s="23"/>
      <c r="D10" s="24">
        <v>30</v>
      </c>
      <c r="E10" s="22" t="str">
        <f>Q10&amp;" x 1 000 ="</f>
        <v>2,3 x 1 000 =</v>
      </c>
      <c r="F10" s="22"/>
      <c r="G10" s="25"/>
      <c r="H10" s="26">
        <f>+N10-O10</f>
        <v>64</v>
      </c>
      <c r="I10" s="27"/>
      <c r="J10" s="27"/>
      <c r="K10" s="26">
        <f>+Q10*1000</f>
        <v>2300</v>
      </c>
      <c r="L10"/>
      <c r="M10"/>
      <c r="N10" s="3">
        <f ca="1">_XLL.ALEA.ENTRE.BORNES(10,99)</f>
        <v>66</v>
      </c>
      <c r="O10" s="3">
        <f ca="1">_XLL.ALEA.ENTRE.BORNES(0,9)</f>
        <v>2</v>
      </c>
      <c r="Q10" s="3">
        <f ca="1">_XLL.ALEA.ENTRE.BORNES(11,99)/10</f>
        <v>2.3</v>
      </c>
      <c r="R10" s="3"/>
    </row>
    <row r="11" spans="1:18" ht="22.5" customHeight="1">
      <c r="A11" s="21">
        <v>6</v>
      </c>
      <c r="B11" s="22" t="str">
        <f>N11&amp;" x 100 ="</f>
        <v>2,8 x 100 =</v>
      </c>
      <c r="C11" s="23"/>
      <c r="D11" s="24">
        <v>31</v>
      </c>
      <c r="E11" s="22" t="str">
        <f>Q11&amp;" x ____ = "&amp;Q11*R11</f>
        <v>6 x ____ = 42</v>
      </c>
      <c r="F11" s="22"/>
      <c r="G11" s="25"/>
      <c r="H11" s="26">
        <f>N11*100</f>
        <v>280</v>
      </c>
      <c r="I11" s="26"/>
      <c r="J11" s="26"/>
      <c r="K11" s="26">
        <f>+R11</f>
        <v>7</v>
      </c>
      <c r="L11"/>
      <c r="M11"/>
      <c r="N11" s="3">
        <f ca="1">_XLL.ALEA.ENTRE.BORNES(11,99)/10</f>
        <v>2.8</v>
      </c>
      <c r="Q11" s="3">
        <f ca="1">_XLL.ALEA.ENTRE.BORNES(2,9)</f>
        <v>6</v>
      </c>
      <c r="R11" s="3">
        <f ca="1">_XLL.ALEA.ENTRE.BORNES(6,9)</f>
        <v>7</v>
      </c>
    </row>
    <row r="12" spans="1:18" ht="22.5" customHeight="1">
      <c r="A12" s="21">
        <v>7</v>
      </c>
      <c r="B12" s="22" t="str">
        <f>N12&amp;" x ____ = "&amp;N12*O12</f>
        <v>6 x ____ = 42</v>
      </c>
      <c r="C12" s="23"/>
      <c r="D12" s="24">
        <v>32</v>
      </c>
      <c r="E12" s="22" t="str">
        <f>+Q12&amp;" x 11 = ____"</f>
        <v>6 x 11 = ____</v>
      </c>
      <c r="F12" s="22"/>
      <c r="G12" s="25"/>
      <c r="H12" s="26">
        <f>+O12</f>
        <v>7</v>
      </c>
      <c r="I12" s="27"/>
      <c r="J12" s="27"/>
      <c r="K12" s="26">
        <f>+Q12*11</f>
        <v>66</v>
      </c>
      <c r="L12"/>
      <c r="M12"/>
      <c r="N12" s="3">
        <f ca="1">_XLL.ALEA.ENTRE.BORNES(2,9)</f>
        <v>6</v>
      </c>
      <c r="O12" s="3">
        <f ca="1">_XLL.ALEA.ENTRE.BORNES(6,9)</f>
        <v>7</v>
      </c>
      <c r="Q12" s="3">
        <f>+$N$7+3</f>
        <v>6</v>
      </c>
      <c r="R12" s="3"/>
    </row>
    <row r="13" spans="1:18" ht="22.5" customHeight="1">
      <c r="A13" s="21">
        <v>8</v>
      </c>
      <c r="B13" s="22" t="str">
        <f>+N13&amp;" x 11 = ____"</f>
        <v>5 x 11 = ____</v>
      </c>
      <c r="C13" s="23"/>
      <c r="D13" s="24">
        <v>33</v>
      </c>
      <c r="E13" s="22" t="str">
        <f>"Le double de "&amp;Q13&amp;" est : ____"</f>
        <v>Le double de 66 est : ____</v>
      </c>
      <c r="F13" s="22"/>
      <c r="G13" s="25"/>
      <c r="H13" s="26">
        <f>+N13*11</f>
        <v>55</v>
      </c>
      <c r="I13" s="27"/>
      <c r="J13" s="27"/>
      <c r="K13" s="26">
        <f>Q13*2</f>
        <v>132</v>
      </c>
      <c r="L13"/>
      <c r="M13"/>
      <c r="N13" s="3">
        <f>+N7+2</f>
        <v>5</v>
      </c>
      <c r="Q13" s="3">
        <f ca="1">_XLL.ALEA.ENTRE.BORNES(1,99)</f>
        <v>66</v>
      </c>
      <c r="R13" s="3"/>
    </row>
    <row r="14" spans="1:18" ht="22.5" customHeight="1">
      <c r="A14" s="21">
        <v>9</v>
      </c>
      <c r="B14" s="22" t="str">
        <f>"La moitié de "&amp;N14*2&amp;" est : ____"</f>
        <v>La moitié de 128 est : ____</v>
      </c>
      <c r="C14" s="23"/>
      <c r="D14" s="24">
        <v>34</v>
      </c>
      <c r="E14" s="22" t="str">
        <f>Q14&amp;" x 10 ="</f>
        <v>6,4 x 10 =</v>
      </c>
      <c r="F14" s="22"/>
      <c r="G14" s="25"/>
      <c r="H14" s="26">
        <f>+N14</f>
        <v>64</v>
      </c>
      <c r="I14" s="27"/>
      <c r="J14" s="27"/>
      <c r="K14" s="26">
        <f>Q14*10</f>
        <v>64</v>
      </c>
      <c r="L14"/>
      <c r="M14"/>
      <c r="N14" s="3">
        <f ca="1">_XLL.ALEA.ENTRE.BORNES(1,99)</f>
        <v>64</v>
      </c>
      <c r="Q14" s="3">
        <f ca="1">_XLL.ALEA.ENTRE.BORNES(11,99)/10</f>
        <v>6.4</v>
      </c>
      <c r="R14" s="3"/>
    </row>
    <row r="15" spans="1:18" ht="22.5" customHeight="1">
      <c r="A15" s="21">
        <v>10</v>
      </c>
      <c r="B15" s="22" t="str">
        <f>N15*100+O15&amp;" pour aller à "&amp;(N15+1)*100&amp;" : ____"</f>
        <v>383 pour aller à 400 : ____</v>
      </c>
      <c r="C15" s="23"/>
      <c r="D15" s="24">
        <v>35</v>
      </c>
      <c r="E15" s="22" t="str">
        <f>Q15*100+R15&amp;" + ____ = "&amp;(Q15+1)*100</f>
        <v>575 + ____ = 600</v>
      </c>
      <c r="F15" s="22"/>
      <c r="G15" s="25"/>
      <c r="H15" s="26">
        <f>100-O15</f>
        <v>17</v>
      </c>
      <c r="I15" s="27"/>
      <c r="J15" s="27"/>
      <c r="K15" s="26">
        <f>100-R15</f>
        <v>25</v>
      </c>
      <c r="L15"/>
      <c r="M15"/>
      <c r="N15" s="3">
        <f ca="1">_XLL.ALEA.ENTRE.BORNES(1,9)</f>
        <v>3</v>
      </c>
      <c r="O15" s="3">
        <f ca="1">_XLL.ALEA.ENTRE.BORNES(1,99)</f>
        <v>83</v>
      </c>
      <c r="Q15" s="3">
        <f ca="1">_XLL.ALEA.ENTRE.BORNES(1,9)</f>
        <v>5</v>
      </c>
      <c r="R15" s="3">
        <f ca="1">_XLL.ALEA.ENTRE.BORNES(1,99)</f>
        <v>75</v>
      </c>
    </row>
    <row r="16" spans="1:18" ht="22.5" customHeight="1">
      <c r="A16" s="21">
        <v>11</v>
      </c>
      <c r="B16" s="22" t="str">
        <f>"Le double de "&amp;N16&amp;" est : ____"</f>
        <v>Le double de 9 est : ____</v>
      </c>
      <c r="C16" s="23"/>
      <c r="D16" s="24">
        <v>36</v>
      </c>
      <c r="E16" s="22" t="str">
        <f>"La moitié de "&amp;Q16*2&amp;" est : ____"</f>
        <v>La moitié de 102 est : ____</v>
      </c>
      <c r="F16" s="22"/>
      <c r="G16" s="25"/>
      <c r="H16" s="26">
        <f>N16*2</f>
        <v>18</v>
      </c>
      <c r="I16" s="27"/>
      <c r="J16" s="27"/>
      <c r="K16" s="26">
        <f>Q16</f>
        <v>51</v>
      </c>
      <c r="L16"/>
      <c r="M16"/>
      <c r="N16" s="3">
        <f ca="1">_XLL.ALEA.ENTRE.BORNES(1,99)</f>
        <v>9</v>
      </c>
      <c r="Q16" s="3">
        <f ca="1">_XLL.ALEA.ENTRE.BORNES(1,99)</f>
        <v>51</v>
      </c>
      <c r="R16" s="3" t="s">
        <v>5</v>
      </c>
    </row>
    <row r="17" spans="1:18" ht="22.5" customHeight="1">
      <c r="A17" s="21">
        <v>12</v>
      </c>
      <c r="B17" s="22" t="str">
        <f>N17&amp;" x 100 ="</f>
        <v>3,1 x 100 =</v>
      </c>
      <c r="C17" s="23"/>
      <c r="D17" s="24">
        <v>37</v>
      </c>
      <c r="E17" s="22" t="str">
        <f>Q17&amp;" x ____ = "&amp;Q17*R17</f>
        <v>7 x ____ = 42</v>
      </c>
      <c r="F17" s="22"/>
      <c r="G17" s="25"/>
      <c r="H17" s="26">
        <f>+N17*100</f>
        <v>310</v>
      </c>
      <c r="I17" s="27"/>
      <c r="J17" s="27"/>
      <c r="K17" s="26">
        <f>+R17</f>
        <v>6</v>
      </c>
      <c r="L17"/>
      <c r="M17"/>
      <c r="N17" s="3">
        <f ca="1">_XLL.ALEA.ENTRE.BORNES(11,99)/10</f>
        <v>3.1</v>
      </c>
      <c r="Q17" s="3">
        <f ca="1">_XLL.ALEA.ENTRE.BORNES(2,9)</f>
        <v>7</v>
      </c>
      <c r="R17" s="3">
        <f ca="1">_XLL.ALEA.ENTRE.BORNES(6,9)</f>
        <v>6</v>
      </c>
    </row>
    <row r="18" spans="1:18" ht="22.5" customHeight="1">
      <c r="A18" s="21">
        <v>13</v>
      </c>
      <c r="B18" s="22" t="str">
        <f>N18&amp;" x ____ = "&amp;N18*O18</f>
        <v>8 x ____ = 72</v>
      </c>
      <c r="C18" s="23"/>
      <c r="D18" s="24">
        <v>38</v>
      </c>
      <c r="E18" s="22" t="str">
        <f>+Q18&amp;" x 11 = ____"</f>
        <v>4 x 11 = ____</v>
      </c>
      <c r="F18" s="22"/>
      <c r="G18" s="25"/>
      <c r="H18" s="26">
        <f>+O18</f>
        <v>9</v>
      </c>
      <c r="I18" s="27"/>
      <c r="J18" s="27"/>
      <c r="K18" s="26">
        <f>+Q18*11</f>
        <v>44</v>
      </c>
      <c r="L18"/>
      <c r="M18"/>
      <c r="N18" s="3">
        <f ca="1">_XLL.ALEA.ENTRE.BORNES(2,9)</f>
        <v>8</v>
      </c>
      <c r="O18" s="3">
        <f ca="1">_XLL.ALEA.ENTRE.BORNES(6,9)</f>
        <v>9</v>
      </c>
      <c r="Q18" s="3">
        <f>+$N$7+1</f>
        <v>4</v>
      </c>
      <c r="R18" s="3"/>
    </row>
    <row r="19" spans="1:18" ht="22.5" customHeight="1">
      <c r="A19" s="21">
        <v>14</v>
      </c>
      <c r="B19" s="22" t="str">
        <f>+N19&amp;" x 11 = ____"</f>
        <v>8 x 11 = ____</v>
      </c>
      <c r="C19" s="23"/>
      <c r="D19" s="24">
        <v>39</v>
      </c>
      <c r="E19" s="22" t="str">
        <f>Q19&amp;" x 1 000 ="</f>
        <v>2,5 x 1 000 =</v>
      </c>
      <c r="F19" s="22"/>
      <c r="G19" s="25"/>
      <c r="H19" s="26">
        <f>+N19*11</f>
        <v>88</v>
      </c>
      <c r="I19" s="27"/>
      <c r="J19" s="27"/>
      <c r="K19" s="26">
        <f>Q19*1000</f>
        <v>2500</v>
      </c>
      <c r="L19"/>
      <c r="M19"/>
      <c r="N19" s="3">
        <f>+$N$7+5</f>
        <v>8</v>
      </c>
      <c r="Q19" s="3">
        <f ca="1">_XLL.ALEA.ENTRE.BORNES(11,99)/10</f>
        <v>2.5</v>
      </c>
      <c r="R19" s="3"/>
    </row>
    <row r="20" spans="1:18" ht="22.5" customHeight="1">
      <c r="A20" s="21">
        <v>15</v>
      </c>
      <c r="B20" s="22" t="str">
        <f>"Le double de "&amp;N20&amp;" est : ____"</f>
        <v>Le double de 78 est : ____</v>
      </c>
      <c r="C20" s="23"/>
      <c r="D20" s="24">
        <v>40</v>
      </c>
      <c r="E20" s="22" t="str">
        <f>Q20&amp;" - "&amp;R20&amp;" = ____"</f>
        <v>732 - 50 = ____</v>
      </c>
      <c r="F20" s="22"/>
      <c r="G20" s="25"/>
      <c r="H20" s="26">
        <f>N20*2</f>
        <v>156</v>
      </c>
      <c r="I20" s="27"/>
      <c r="J20" s="27"/>
      <c r="K20" s="26">
        <f>+Q20-R20</f>
        <v>682</v>
      </c>
      <c r="L20"/>
      <c r="M20"/>
      <c r="N20" s="3">
        <f ca="1">_XLL.ALEA.ENTRE.BORNES(1,99)</f>
        <v>78</v>
      </c>
      <c r="Q20" s="3">
        <f ca="1">_XLL.ALEA.ENTRE.BORNES(100,999)</f>
        <v>732</v>
      </c>
      <c r="R20" s="3">
        <f ca="1">_XLL.ALEA.ENTRE.BORNES(1,9)*10</f>
        <v>50</v>
      </c>
    </row>
    <row r="21" spans="1:18" ht="22.5" customHeight="1">
      <c r="A21" s="21">
        <v>16</v>
      </c>
      <c r="B21" s="22" t="str">
        <f>N21*100+O21&amp;" + ____ = "&amp;(N21+1)*100</f>
        <v>361 + ____ = 400</v>
      </c>
      <c r="C21" s="23"/>
      <c r="D21" s="24">
        <v>41</v>
      </c>
      <c r="E21" s="22" t="str">
        <f>Q21*100+R21&amp;" + ____ = "&amp;(Q21+1)*100</f>
        <v>269 + ____ = 300</v>
      </c>
      <c r="F21" s="22"/>
      <c r="G21" s="25"/>
      <c r="H21" s="26">
        <f>100-O21</f>
        <v>39</v>
      </c>
      <c r="I21" s="27"/>
      <c r="J21" s="27"/>
      <c r="K21" s="26">
        <f>100-R21</f>
        <v>31</v>
      </c>
      <c r="L21"/>
      <c r="M21"/>
      <c r="N21" s="3">
        <f ca="1">_XLL.ALEA.ENTRE.BORNES(1,9)</f>
        <v>3</v>
      </c>
      <c r="O21" s="3">
        <f ca="1">_XLL.ALEA.ENTRE.BORNES(1,99)</f>
        <v>61</v>
      </c>
      <c r="Q21" s="3">
        <f ca="1">_XLL.ALEA.ENTRE.BORNES(1,9)</f>
        <v>2</v>
      </c>
      <c r="R21" s="3">
        <f ca="1">_XLL.ALEA.ENTRE.BORNES(1,99)</f>
        <v>69</v>
      </c>
    </row>
    <row r="22" spans="1:18" ht="22.5" customHeight="1">
      <c r="A22" s="21">
        <v>17</v>
      </c>
      <c r="B22" s="46" t="str">
        <f>N22&amp;" - "&amp;O22&amp;" = ____"</f>
        <v>8638 - 700 = ____</v>
      </c>
      <c r="C22" s="23"/>
      <c r="D22" s="24">
        <v>42</v>
      </c>
      <c r="E22" s="22" t="str">
        <f>Q22&amp;" - "&amp;R22&amp;" = ____"</f>
        <v>44 - 4 = ____</v>
      </c>
      <c r="F22" s="22"/>
      <c r="G22" s="25"/>
      <c r="H22" s="26">
        <f>+N22-O22</f>
        <v>7938</v>
      </c>
      <c r="I22" s="27"/>
      <c r="J22" s="27"/>
      <c r="K22" s="26">
        <f>+Q22-R22</f>
        <v>40</v>
      </c>
      <c r="L22"/>
      <c r="M22"/>
      <c r="N22" s="3">
        <f ca="1">_XLL.ALEA.ENTRE.BORNES(1000,9999)</f>
        <v>8638</v>
      </c>
      <c r="O22" s="3">
        <f ca="1">_XLL.ALEA.ENTRE.BORNES(1,9)*100</f>
        <v>700</v>
      </c>
      <c r="Q22" s="3">
        <f ca="1">_XLL.ALEA.ENTRE.BORNES(10,99)</f>
        <v>44</v>
      </c>
      <c r="R22" s="3">
        <f ca="1">_XLL.ALEA.ENTRE.BORNES(0,9)</f>
        <v>4</v>
      </c>
    </row>
    <row r="23" spans="1:18" ht="22.5" customHeight="1">
      <c r="A23" s="21">
        <v>18</v>
      </c>
      <c r="B23" s="22" t="str">
        <f>N23&amp;" - "&amp;O23&amp;" = ____"</f>
        <v>26 - 2 = ____</v>
      </c>
      <c r="C23" s="23"/>
      <c r="D23" s="24">
        <v>43</v>
      </c>
      <c r="E23" s="22" t="str">
        <f>Q23&amp;" x ____ = "&amp;Q23*R23</f>
        <v>3 x ____ = 18</v>
      </c>
      <c r="F23" s="22"/>
      <c r="G23" s="25"/>
      <c r="H23" s="26">
        <f>+N23-O23</f>
        <v>24</v>
      </c>
      <c r="I23" s="27"/>
      <c r="J23" s="27"/>
      <c r="K23" s="26">
        <f>+R23</f>
        <v>6</v>
      </c>
      <c r="L23"/>
      <c r="M23"/>
      <c r="N23" s="3">
        <f ca="1">_XLL.ALEA.ENTRE.BORNES(10,99)</f>
        <v>26</v>
      </c>
      <c r="O23" s="3">
        <f ca="1">_XLL.ALEA.ENTRE.BORNES(1,9)</f>
        <v>2</v>
      </c>
      <c r="Q23" s="3">
        <f ca="1">_XLL.ALEA.ENTRE.BORNES(2,9)</f>
        <v>3</v>
      </c>
      <c r="R23" s="3">
        <f ca="1">_XLL.ALEA.ENTRE.BORNES(6,9)</f>
        <v>6</v>
      </c>
    </row>
    <row r="24" spans="1:18" ht="22.5" customHeight="1">
      <c r="A24" s="21">
        <v>19</v>
      </c>
      <c r="B24" s="22" t="str">
        <f>N24&amp;" x ____ = "&amp;N24*O24</f>
        <v>2 x ____ = 14</v>
      </c>
      <c r="C24" s="23"/>
      <c r="D24" s="24">
        <v>44</v>
      </c>
      <c r="E24" s="22" t="str">
        <f>+Q24&amp;" x 11 = ____"</f>
        <v>7 x 11 = ____</v>
      </c>
      <c r="F24" s="22"/>
      <c r="G24" s="25"/>
      <c r="H24" s="26">
        <f>+O24</f>
        <v>7</v>
      </c>
      <c r="I24" s="27"/>
      <c r="J24" s="27"/>
      <c r="K24" s="26">
        <f>+Q24*11</f>
        <v>77</v>
      </c>
      <c r="L24"/>
      <c r="M24"/>
      <c r="N24" s="3">
        <f ca="1">_XLL.ALEA.ENTRE.BORNES(2,9)</f>
        <v>2</v>
      </c>
      <c r="O24" s="3">
        <f ca="1">_XLL.ALEA.ENTRE.BORNES(6,9)</f>
        <v>7</v>
      </c>
      <c r="Q24" s="3">
        <f>+$N$7+4</f>
        <v>7</v>
      </c>
      <c r="R24" s="3"/>
    </row>
    <row r="25" spans="1:18" ht="22.5" customHeight="1">
      <c r="A25" s="21">
        <v>20</v>
      </c>
      <c r="B25" s="22" t="str">
        <f>+N25&amp;" x 11 = ____"</f>
        <v>2 x 11 = ____</v>
      </c>
      <c r="C25" s="23"/>
      <c r="D25" s="24">
        <v>45</v>
      </c>
      <c r="E25" s="22" t="str">
        <f>"Le double de "&amp;Q25&amp;" est : ____"</f>
        <v>Le double de 13 est : ____</v>
      </c>
      <c r="F25" s="22"/>
      <c r="G25" s="25"/>
      <c r="H25" s="26">
        <f>+N25*11</f>
        <v>22</v>
      </c>
      <c r="I25" s="27"/>
      <c r="J25" s="27"/>
      <c r="K25" s="26">
        <f>Q25*2</f>
        <v>26</v>
      </c>
      <c r="L25"/>
      <c r="M25"/>
      <c r="N25" s="3">
        <f>+$N$7-1</f>
        <v>2</v>
      </c>
      <c r="O25" s="3">
        <f ca="1">_XLL.ALEA.ENTRE.BORNES(6,9)</f>
        <v>9</v>
      </c>
      <c r="Q25" s="3">
        <f ca="1">_XLL.ALEA.ENTRE.BORNES(1,99)</f>
        <v>13</v>
      </c>
      <c r="R25" s="3"/>
    </row>
    <row r="26" spans="1:18" ht="22.5" customHeight="1">
      <c r="A26" s="21">
        <v>21</v>
      </c>
      <c r="B26" s="22" t="str">
        <f>"La moitié de "&amp;N26*2&amp;" est : ____"</f>
        <v>La moitié de 156 est : ____</v>
      </c>
      <c r="C26" s="23"/>
      <c r="D26" s="24">
        <v>46</v>
      </c>
      <c r="E26" s="46" t="str">
        <f>Q26&amp;" - "&amp;R26&amp;" = ____"</f>
        <v>75697 - 5000 = ____</v>
      </c>
      <c r="F26" s="35"/>
      <c r="G26" s="36"/>
      <c r="H26" s="26">
        <f>N26</f>
        <v>78</v>
      </c>
      <c r="I26" s="27"/>
      <c r="J26" s="27"/>
      <c r="K26" s="26">
        <f>+Q26-R26</f>
        <v>70697</v>
      </c>
      <c r="L26"/>
      <c r="M26"/>
      <c r="N26" s="3">
        <f ca="1">_XLL.ALEA.ENTRE.BORNES(1,99)</f>
        <v>78</v>
      </c>
      <c r="Q26" s="3">
        <f ca="1">_XLL.ALEA.ENTRE.BORNES(10000,99999)</f>
        <v>75697</v>
      </c>
      <c r="R26" s="3">
        <f ca="1">_XLL.ALEA.ENTRE.BORNES(1,9)*1000</f>
        <v>5000</v>
      </c>
    </row>
    <row r="27" spans="1:18" ht="22.5" customHeight="1">
      <c r="A27" s="21">
        <v>22</v>
      </c>
      <c r="B27" s="22" t="str">
        <f>N27*100+O27&amp;" pour aller à "&amp;(N27+1)*100&amp;" : ____"</f>
        <v>558 pour aller à 600 : ____</v>
      </c>
      <c r="C27" s="23"/>
      <c r="D27" s="24">
        <v>47</v>
      </c>
      <c r="E27" s="22" t="str">
        <f>Q27&amp;" x 100 ="</f>
        <v>3,3 x 100 =</v>
      </c>
      <c r="F27" s="35"/>
      <c r="G27" s="36"/>
      <c r="H27" s="26">
        <f>100-O27</f>
        <v>42</v>
      </c>
      <c r="I27" s="27"/>
      <c r="J27" s="27"/>
      <c r="K27" s="26">
        <f>Q27*100</f>
        <v>330</v>
      </c>
      <c r="L27"/>
      <c r="M27"/>
      <c r="N27" s="3">
        <f ca="1">_XLL.ALEA.ENTRE.BORNES(1,9)</f>
        <v>5</v>
      </c>
      <c r="O27" s="3">
        <f ca="1">_XLL.ALEA.ENTRE.BORNES(1,99)</f>
        <v>58</v>
      </c>
      <c r="Q27" s="3">
        <f ca="1">_XLL.ALEA.ENTRE.BORNES(11,99)/10</f>
        <v>3.3</v>
      </c>
      <c r="R27" s="3"/>
    </row>
    <row r="28" spans="1:18" ht="22.5" customHeight="1">
      <c r="A28" s="21">
        <v>23</v>
      </c>
      <c r="B28" s="22" t="str">
        <f>N28&amp;" x 100 ="</f>
        <v>5,2 x 100 =</v>
      </c>
      <c r="C28" s="23"/>
      <c r="D28" s="24">
        <v>48</v>
      </c>
      <c r="E28" s="22" t="str">
        <f>Q28*100+R28&amp;" pour aller à "&amp;(Q28+1)*100&amp;" : ____"</f>
        <v>708 pour aller à 800 : ____</v>
      </c>
      <c r="F28" s="35"/>
      <c r="G28" s="36"/>
      <c r="H28" s="26">
        <f>N28*100</f>
        <v>520</v>
      </c>
      <c r="I28" s="27"/>
      <c r="J28" s="27"/>
      <c r="K28" s="26">
        <f>100-R28</f>
        <v>92</v>
      </c>
      <c r="L28"/>
      <c r="M28"/>
      <c r="N28" s="3">
        <f ca="1">_XLL.ALEA.ENTRE.BORNES(11,99)/10</f>
        <v>5.2</v>
      </c>
      <c r="Q28" s="3">
        <f ca="1">_XLL.ALEA.ENTRE.BORNES(1,9)</f>
        <v>7</v>
      </c>
      <c r="R28" s="3">
        <f ca="1">_XLL.ALEA.ENTRE.BORNES(1,99)</f>
        <v>8</v>
      </c>
    </row>
    <row r="29" spans="1:18" ht="22.5" customHeight="1">
      <c r="A29" s="21">
        <v>24</v>
      </c>
      <c r="B29" s="22" t="str">
        <f>N29&amp;" - "&amp;O29&amp;" = ____"</f>
        <v>3539 - 900 = ____</v>
      </c>
      <c r="C29" s="23"/>
      <c r="D29" s="24">
        <v>49</v>
      </c>
      <c r="E29" s="22" t="str">
        <f>Q29&amp;" x ____ = "&amp;Q29*R29</f>
        <v>2 x ____ = 12</v>
      </c>
      <c r="F29" s="35"/>
      <c r="G29" s="36"/>
      <c r="H29" s="26">
        <f>+N29-O29</f>
        <v>2639</v>
      </c>
      <c r="I29" s="27"/>
      <c r="J29" s="27"/>
      <c r="K29" s="26">
        <f>+R29</f>
        <v>6</v>
      </c>
      <c r="L29"/>
      <c r="M29"/>
      <c r="N29" s="3">
        <f ca="1">_XLL.ALEA.ENTRE.BORNES(1000,9999)</f>
        <v>3539</v>
      </c>
      <c r="O29" s="3">
        <f ca="1">_XLL.ALEA.ENTRE.BORNES(1,9)*100</f>
        <v>900</v>
      </c>
      <c r="Q29" s="3">
        <f ca="1">_XLL.ALEA.ENTRE.BORNES(2,9)</f>
        <v>2</v>
      </c>
      <c r="R29" s="3">
        <f ca="1">_XLL.ALEA.ENTRE.BORNES(6,9)</f>
        <v>6</v>
      </c>
    </row>
    <row r="30" spans="1:18" ht="22.5" customHeight="1">
      <c r="A30" s="21">
        <v>25</v>
      </c>
      <c r="B30" s="22" t="str">
        <f>N30&amp;" x ____ = "&amp;N30*O30</f>
        <v>8 x ____ = 56</v>
      </c>
      <c r="C30" s="23"/>
      <c r="D30" s="24">
        <v>50</v>
      </c>
      <c r="E30" s="22" t="str">
        <f>+Q30&amp;" x 11 = ____"</f>
        <v>1 x 11 = ____</v>
      </c>
      <c r="F30" s="35"/>
      <c r="G30" s="36"/>
      <c r="H30" s="26">
        <f>+O30</f>
        <v>7</v>
      </c>
      <c r="I30" s="27"/>
      <c r="J30" s="27"/>
      <c r="K30" s="26">
        <f>+Q30*11</f>
        <v>11</v>
      </c>
      <c r="L30"/>
      <c r="M30"/>
      <c r="N30" s="3">
        <f ca="1">_XLL.ALEA.ENTRE.BORNES(2,9)</f>
        <v>8</v>
      </c>
      <c r="O30" s="3">
        <f ca="1">_XLL.ALEA.ENTRE.BORNES(6,9)</f>
        <v>7</v>
      </c>
      <c r="Q30" s="3">
        <f>+$N$7-2</f>
        <v>1</v>
      </c>
      <c r="R30" s="3">
        <f ca="1">_XLL.ALEA.ENTRE.BORNES(0,9)</f>
        <v>9</v>
      </c>
    </row>
    <row r="31" spans="1:20" ht="15">
      <c r="A31" s="15"/>
      <c r="B31" s="16"/>
      <c r="C31" s="39"/>
      <c r="D31" s="17"/>
      <c r="E31" s="16"/>
      <c r="F31" s="16"/>
      <c r="G31" s="18"/>
      <c r="H31" s="26"/>
      <c r="K31" s="40"/>
      <c r="Q31" s="3"/>
      <c r="R31" s="3"/>
      <c r="S31" s="16"/>
      <c r="T31" s="16"/>
    </row>
    <row r="32" spans="1:18" ht="15">
      <c r="A32" s="15"/>
      <c r="B32" s="16"/>
      <c r="C32" s="16"/>
      <c r="D32" s="17"/>
      <c r="E32" s="16"/>
      <c r="F32" s="16"/>
      <c r="G32" s="16"/>
      <c r="H32" s="27"/>
      <c r="Q32" s="3"/>
      <c r="R32" s="3"/>
    </row>
    <row r="33" spans="1:18" ht="1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ht="15">
      <c r="A34" s="50"/>
      <c r="B34" s="50"/>
      <c r="C34" s="16"/>
      <c r="D34" s="17"/>
      <c r="E34" s="16"/>
      <c r="F34" s="16"/>
      <c r="G34" s="16"/>
      <c r="H34" s="27"/>
      <c r="Q34" s="3"/>
      <c r="R34" s="3"/>
    </row>
    <row r="35" spans="1:18" ht="15">
      <c r="A35" s="50"/>
      <c r="B35" s="50"/>
      <c r="C35" s="16"/>
      <c r="D35" s="17"/>
      <c r="E35" s="16"/>
      <c r="F35" s="16"/>
      <c r="G35" s="16"/>
      <c r="H35" s="27"/>
      <c r="Q35" s="3"/>
      <c r="R35" s="3"/>
    </row>
    <row r="36" spans="1:7" ht="15">
      <c r="A36" s="50"/>
      <c r="B36" s="50"/>
      <c r="C36" s="16"/>
      <c r="D36" s="17"/>
      <c r="E36" s="16"/>
      <c r="F36" s="16"/>
      <c r="G36" s="16"/>
    </row>
    <row r="37" spans="1:7" ht="15">
      <c r="A37" s="50"/>
      <c r="B37" s="50"/>
      <c r="C37" s="16"/>
      <c r="D37" s="17"/>
      <c r="E37" s="16"/>
      <c r="F37" s="16"/>
      <c r="G37" s="16"/>
    </row>
    <row r="38" spans="1:7" ht="15">
      <c r="A38" s="50"/>
      <c r="B38" s="50"/>
      <c r="C38" s="16"/>
      <c r="D38" s="17"/>
      <c r="E38" s="16"/>
      <c r="F38" s="16"/>
      <c r="G38" s="16"/>
    </row>
    <row r="39" ht="15">
      <c r="D39" s="42"/>
    </row>
    <row r="40" ht="15">
      <c r="D40" s="42"/>
    </row>
    <row r="41" ht="15">
      <c r="D41" s="42"/>
    </row>
    <row r="42" ht="15">
      <c r="D42" s="42"/>
    </row>
    <row r="43" ht="15">
      <c r="D43" s="42"/>
    </row>
    <row r="44" ht="15">
      <c r="D44" s="42"/>
    </row>
    <row r="45" ht="15">
      <c r="D45" s="42"/>
    </row>
    <row r="46" ht="15">
      <c r="D46" s="42"/>
    </row>
    <row r="47" ht="15">
      <c r="D47" s="42"/>
    </row>
    <row r="48" ht="15">
      <c r="D48" s="42"/>
    </row>
    <row r="49" ht="15">
      <c r="D49" s="42"/>
    </row>
    <row r="50" ht="15">
      <c r="D50" s="42"/>
    </row>
    <row r="51" ht="15">
      <c r="D51" s="42"/>
    </row>
    <row r="52" ht="15">
      <c r="D52" s="42"/>
    </row>
    <row r="53" ht="15">
      <c r="D53" s="42"/>
    </row>
    <row r="54" ht="15">
      <c r="D54" s="42"/>
    </row>
    <row r="55" ht="15">
      <c r="D55" s="42"/>
    </row>
    <row r="56" ht="15">
      <c r="D56" s="42"/>
    </row>
    <row r="57" ht="15">
      <c r="D57" s="42"/>
    </row>
    <row r="58" ht="15">
      <c r="D58" s="42"/>
    </row>
    <row r="59" ht="15">
      <c r="D59" s="42"/>
    </row>
    <row r="60" ht="15">
      <c r="D60" s="42"/>
    </row>
    <row r="61" ht="15">
      <c r="D61" s="42"/>
    </row>
    <row r="62" ht="15">
      <c r="D62" s="42"/>
    </row>
    <row r="63" ht="15">
      <c r="D63" s="42"/>
    </row>
    <row r="64" ht="15">
      <c r="D64" s="42"/>
    </row>
    <row r="65" ht="15">
      <c r="D65" s="42"/>
    </row>
    <row r="66" ht="15">
      <c r="D66" s="42"/>
    </row>
    <row r="67" ht="15">
      <c r="D67" s="42"/>
    </row>
    <row r="68" ht="15">
      <c r="D68" s="42"/>
    </row>
    <row r="69" ht="15">
      <c r="D69" s="42"/>
    </row>
    <row r="70" ht="15">
      <c r="D70" s="42"/>
    </row>
    <row r="71" ht="15">
      <c r="D71" s="42"/>
    </row>
    <row r="72" ht="15">
      <c r="D72" s="42"/>
    </row>
    <row r="73" ht="15">
      <c r="D73" s="42"/>
    </row>
    <row r="74" ht="15">
      <c r="D74" s="42"/>
    </row>
    <row r="75" ht="15">
      <c r="D75" s="42"/>
    </row>
    <row r="76" ht="15">
      <c r="D76" s="42"/>
    </row>
    <row r="77" ht="15">
      <c r="D77" s="42"/>
    </row>
    <row r="78" ht="15">
      <c r="D78" s="42"/>
    </row>
    <row r="79" ht="15">
      <c r="D79" s="42"/>
    </row>
    <row r="80" ht="15">
      <c r="D80" s="42"/>
    </row>
    <row r="81" ht="15">
      <c r="D81" s="42"/>
    </row>
    <row r="82" ht="15">
      <c r="D82" s="42"/>
    </row>
    <row r="83" ht="15">
      <c r="D83" s="42"/>
    </row>
    <row r="84" ht="15">
      <c r="D84" s="42"/>
    </row>
    <row r="85" ht="15">
      <c r="D85" s="42"/>
    </row>
    <row r="86" ht="15">
      <c r="D86" s="42"/>
    </row>
    <row r="87" ht="15">
      <c r="D87" s="42"/>
    </row>
    <row r="88" ht="15">
      <c r="D88" s="42"/>
    </row>
    <row r="89" ht="15">
      <c r="D89" s="42"/>
    </row>
    <row r="90" ht="15">
      <c r="D90" s="42"/>
    </row>
    <row r="91" ht="15">
      <c r="D91" s="42"/>
    </row>
    <row r="92" ht="15">
      <c r="D92" s="42"/>
    </row>
    <row r="93" ht="15">
      <c r="D93" s="42"/>
    </row>
    <row r="94" ht="15">
      <c r="D94" s="42"/>
    </row>
    <row r="95" ht="15">
      <c r="D95" s="42"/>
    </row>
    <row r="96" ht="15">
      <c r="D96" s="42"/>
    </row>
    <row r="97" ht="15">
      <c r="D97" s="42"/>
    </row>
    <row r="98" ht="15">
      <c r="D98" s="42"/>
    </row>
    <row r="99" ht="15">
      <c r="D99" s="42"/>
    </row>
    <row r="100" ht="15">
      <c r="D100" s="42"/>
    </row>
    <row r="101" ht="15">
      <c r="D101" s="42"/>
    </row>
    <row r="102" ht="15">
      <c r="D102" s="42"/>
    </row>
    <row r="103" ht="15">
      <c r="D103" s="42"/>
    </row>
    <row r="104" ht="15">
      <c r="D104" s="42"/>
    </row>
    <row r="105" ht="15">
      <c r="D105" s="42"/>
    </row>
    <row r="106" ht="15">
      <c r="D106" s="42"/>
    </row>
    <row r="107" ht="15">
      <c r="D107" s="42"/>
    </row>
    <row r="108" ht="15">
      <c r="D108" s="42"/>
    </row>
    <row r="109" ht="15">
      <c r="D109" s="42"/>
    </row>
    <row r="110" ht="15">
      <c r="D110" s="42"/>
    </row>
    <row r="111" ht="15">
      <c r="D111" s="42"/>
    </row>
    <row r="112" ht="15">
      <c r="D112" s="42"/>
    </row>
    <row r="113" ht="15">
      <c r="D113" s="42"/>
    </row>
    <row r="114" ht="15">
      <c r="D114" s="42"/>
    </row>
    <row r="115" ht="15">
      <c r="D115" s="42"/>
    </row>
    <row r="116" ht="15">
      <c r="D116" s="42"/>
    </row>
    <row r="117" ht="15">
      <c r="D117" s="42"/>
    </row>
    <row r="118" ht="15">
      <c r="D118" s="42"/>
    </row>
    <row r="119" ht="15">
      <c r="D119" s="42"/>
    </row>
    <row r="120" ht="15">
      <c r="D120" s="42"/>
    </row>
    <row r="121" ht="15">
      <c r="D121" s="42"/>
    </row>
    <row r="122" ht="15">
      <c r="D122" s="42"/>
    </row>
    <row r="123" ht="15">
      <c r="D123" s="42"/>
    </row>
    <row r="124" ht="15">
      <c r="D124" s="42"/>
    </row>
    <row r="125" ht="15">
      <c r="D125" s="42"/>
    </row>
    <row r="126" ht="15">
      <c r="D126" s="42"/>
    </row>
    <row r="127" ht="15">
      <c r="D127" s="42"/>
    </row>
    <row r="128" ht="15">
      <c r="D128" s="42"/>
    </row>
    <row r="129" ht="15">
      <c r="D129" s="42"/>
    </row>
    <row r="130" ht="15">
      <c r="D130" s="42"/>
    </row>
    <row r="131" ht="15">
      <c r="D131" s="42"/>
    </row>
    <row r="132" ht="15">
      <c r="D132" s="42"/>
    </row>
    <row r="133" ht="15">
      <c r="D133" s="42"/>
    </row>
    <row r="134" ht="15">
      <c r="D134" s="42"/>
    </row>
    <row r="135" ht="15">
      <c r="D135" s="42"/>
    </row>
    <row r="136" ht="15">
      <c r="D136" s="42"/>
    </row>
    <row r="137" ht="15">
      <c r="D137" s="42"/>
    </row>
    <row r="138" ht="15">
      <c r="D138" s="42"/>
    </row>
    <row r="139" ht="15">
      <c r="D139" s="42"/>
    </row>
    <row r="140" ht="15">
      <c r="D140" s="42"/>
    </row>
    <row r="141" ht="15">
      <c r="D141" s="42"/>
    </row>
    <row r="142" ht="15">
      <c r="D142" s="42"/>
    </row>
    <row r="143" ht="15">
      <c r="D143" s="42"/>
    </row>
    <row r="144" ht="15">
      <c r="D144" s="42"/>
    </row>
    <row r="145" ht="15">
      <c r="D145" s="42"/>
    </row>
    <row r="146" ht="15">
      <c r="D146" s="42"/>
    </row>
    <row r="147" ht="15">
      <c r="D147" s="42"/>
    </row>
    <row r="148" ht="15">
      <c r="D148" s="42"/>
    </row>
    <row r="149" ht="15">
      <c r="D149" s="42"/>
    </row>
    <row r="150" ht="15">
      <c r="D150" s="42"/>
    </row>
    <row r="151" ht="15">
      <c r="D151" s="42"/>
    </row>
    <row r="152" ht="15">
      <c r="D152" s="42"/>
    </row>
    <row r="153" ht="15">
      <c r="D153" s="42"/>
    </row>
    <row r="154" ht="15">
      <c r="D154" s="42"/>
    </row>
    <row r="155" ht="15">
      <c r="D155" s="42"/>
    </row>
    <row r="156" ht="15">
      <c r="D156" s="42"/>
    </row>
    <row r="157" ht="15">
      <c r="D157" s="42"/>
    </row>
    <row r="158" ht="15">
      <c r="D158" s="42"/>
    </row>
    <row r="159" ht="15">
      <c r="D159" s="42"/>
    </row>
  </sheetData>
  <sheetProtection selectLockedCells="1" selectUnlockedCells="1"/>
  <mergeCells count="9">
    <mergeCell ref="A36:B36"/>
    <mergeCell ref="A37:B37"/>
    <mergeCell ref="A38:B38"/>
    <mergeCell ref="A2:F2"/>
    <mergeCell ref="H2:K2"/>
    <mergeCell ref="A3:F3"/>
    <mergeCell ref="H4:K4"/>
    <mergeCell ref="A34:B34"/>
    <mergeCell ref="A35:B35"/>
  </mergeCells>
  <printOptions/>
  <pageMargins left="0.42986111111111114" right="0.3402777777777778" top="0.44999999999999996" bottom="0.75" header="0.3" footer="0.3"/>
  <pageSetup horizontalDpi="300" verticalDpi="300" orientation="portrait" paperSize="9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9"/>
  <sheetViews>
    <sheetView showGridLines="0" zoomScalePageLayoutView="0" workbookViewId="0" topLeftCell="A19">
      <selection activeCell="A3" sqref="A3:F3"/>
    </sheetView>
  </sheetViews>
  <sheetFormatPr defaultColWidth="11.421875" defaultRowHeight="15"/>
  <cols>
    <col min="1" max="1" width="4.7109375" style="1" customWidth="1"/>
    <col min="2" max="2" width="25.57421875" style="0" customWidth="1"/>
    <col min="3" max="3" width="3.421875" style="0" customWidth="1"/>
    <col min="4" max="4" width="5.00390625" style="2" customWidth="1"/>
    <col min="5" max="5" width="27.140625" style="0" customWidth="1"/>
    <col min="6" max="6" width="4.421875" style="0" customWidth="1"/>
    <col min="7" max="7" width="1.28515625" style="0" customWidth="1"/>
    <col min="8" max="8" width="8.57421875" style="0" customWidth="1"/>
    <col min="9" max="10" width="0" style="0" hidden="1" customWidth="1"/>
    <col min="11" max="11" width="8.28125" style="0" customWidth="1"/>
    <col min="12" max="15" width="0" style="3" hidden="1" customWidth="1"/>
    <col min="16" max="18" width="0" style="0" hidden="1" customWidth="1"/>
  </cols>
  <sheetData>
    <row r="1" spans="1:14" ht="11.25" customHeight="1">
      <c r="A1" s="4"/>
      <c r="B1" s="5"/>
      <c r="C1" s="5"/>
      <c r="D1" s="6"/>
      <c r="E1" s="5"/>
      <c r="F1" s="5"/>
      <c r="G1" s="5"/>
      <c r="L1" s="3">
        <f>ROUND(+N1*1000,0)</f>
        <v>154</v>
      </c>
      <c r="N1" s="7">
        <f ca="1">RAND()</f>
        <v>0.1535669202789962</v>
      </c>
    </row>
    <row r="2" spans="1:11" ht="27.75" customHeight="1">
      <c r="A2" s="56" t="str">
        <f>"Défi : 50 calculs en 5 minutes (série "&amp;L1&amp;")"</f>
        <v>Défi : 50 calculs en 5 minutes (série 154)</v>
      </c>
      <c r="B2" s="56"/>
      <c r="C2" s="56"/>
      <c r="D2" s="56"/>
      <c r="E2" s="56"/>
      <c r="F2" s="56"/>
      <c r="G2" s="8"/>
      <c r="H2" s="52" t="str">
        <f>"série "&amp;L1</f>
        <v>série 154</v>
      </c>
      <c r="I2" s="52"/>
      <c r="J2" s="52"/>
      <c r="K2" s="52"/>
    </row>
    <row r="3" spans="1:9" ht="15">
      <c r="A3" s="53" t="s">
        <v>6</v>
      </c>
      <c r="B3" s="53"/>
      <c r="C3" s="53"/>
      <c r="D3" s="53"/>
      <c r="E3" s="53"/>
      <c r="F3" s="53"/>
      <c r="G3" s="9"/>
      <c r="H3" s="10"/>
      <c r="I3" s="10"/>
    </row>
    <row r="4" spans="1:15" ht="13.5" customHeight="1">
      <c r="A4" s="11"/>
      <c r="B4" s="12"/>
      <c r="C4" s="12"/>
      <c r="D4" s="13"/>
      <c r="E4" s="12"/>
      <c r="F4" s="12"/>
      <c r="G4" s="9"/>
      <c r="H4" s="54" t="s">
        <v>0</v>
      </c>
      <c r="I4" s="54"/>
      <c r="J4" s="54"/>
      <c r="K4" s="54"/>
      <c r="L4"/>
      <c r="M4"/>
      <c r="N4"/>
      <c r="O4"/>
    </row>
    <row r="5" spans="1:18" ht="15" customHeight="1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55" t="s">
        <v>3</v>
      </c>
      <c r="O5" s="55"/>
      <c r="Q5" s="20" t="s">
        <v>4</v>
      </c>
      <c r="R5" s="3"/>
    </row>
    <row r="6" spans="1:18" ht="22.5" customHeight="1">
      <c r="A6" s="21">
        <v>1</v>
      </c>
      <c r="B6" s="22" t="str">
        <f>N6&amp;" x ____ = "&amp;N6*O6</f>
        <v>2 x ____ = 16</v>
      </c>
      <c r="C6" s="23"/>
      <c r="D6" s="24">
        <v>26</v>
      </c>
      <c r="E6" s="22" t="str">
        <f>+Q6&amp;" x 5 = ____"</f>
        <v>40 x 5 = ____</v>
      </c>
      <c r="F6" s="22"/>
      <c r="G6" s="25"/>
      <c r="H6" s="26">
        <f>+O6</f>
        <v>8</v>
      </c>
      <c r="I6" s="27"/>
      <c r="J6" s="27"/>
      <c r="K6" s="26">
        <f>+Q6*5</f>
        <v>200</v>
      </c>
      <c r="L6"/>
      <c r="M6"/>
      <c r="N6" s="3">
        <f ca="1">_XLL.ALEA.ENTRE.BORNES(2,9)</f>
        <v>2</v>
      </c>
      <c r="O6" s="3">
        <f ca="1">_XLL.ALEA.ENTRE.BORNES(6,9)</f>
        <v>8</v>
      </c>
      <c r="Q6" s="3">
        <f ca="1">_XLL.ALEA.ENTRE.BORNES(5,20)*2</f>
        <v>40</v>
      </c>
      <c r="R6" s="3"/>
    </row>
    <row r="7" spans="1:18" ht="22.5" customHeight="1">
      <c r="A7" s="21">
        <v>2</v>
      </c>
      <c r="B7" s="22" t="str">
        <f>+N7&amp;" x 5 = ____"</f>
        <v>20 x 5 = ____</v>
      </c>
      <c r="C7" s="23"/>
      <c r="D7" s="24">
        <v>27</v>
      </c>
      <c r="E7" s="22" t="str">
        <f>Q7&amp;" x 25 = ____"</f>
        <v>3 x 25 = ____</v>
      </c>
      <c r="F7" s="22"/>
      <c r="G7" s="25"/>
      <c r="H7" s="26">
        <f>+N7*5</f>
        <v>100</v>
      </c>
      <c r="I7" s="27"/>
      <c r="J7" s="27"/>
      <c r="K7" s="26">
        <f>+Q7*25</f>
        <v>75</v>
      </c>
      <c r="L7"/>
      <c r="M7"/>
      <c r="N7" s="3">
        <f ca="1">_XLL.ALEA.ENTRE.BORNES(1,99)</f>
        <v>20</v>
      </c>
      <c r="Q7" s="3">
        <f ca="1">_XLL.ALEA.ENTRE.BORNES(1,9)</f>
        <v>3</v>
      </c>
      <c r="R7" s="3"/>
    </row>
    <row r="8" spans="1:18" ht="22.5" customHeight="1">
      <c r="A8" s="21">
        <v>3</v>
      </c>
      <c r="B8" s="22" t="str">
        <f>N8&amp;" + "&amp;O8&amp;" = ____"</f>
        <v>46 + 36 = ____</v>
      </c>
      <c r="C8" s="23"/>
      <c r="D8" s="24">
        <v>28</v>
      </c>
      <c r="E8" s="22" t="str">
        <f>Q8&amp;" : 10 = ____"</f>
        <v>86 : 10 = ____</v>
      </c>
      <c r="F8" s="22"/>
      <c r="G8" s="25"/>
      <c r="H8" s="26">
        <f>+N8+O8</f>
        <v>82</v>
      </c>
      <c r="I8" s="27"/>
      <c r="J8" s="27"/>
      <c r="K8" s="29">
        <f>Q8/10</f>
        <v>8.6</v>
      </c>
      <c r="L8"/>
      <c r="M8"/>
      <c r="N8" s="3">
        <f ca="1">_XLL.ALEA.ENTRE.BORNES(1,99)</f>
        <v>46</v>
      </c>
      <c r="O8" s="3">
        <f ca="1">_XLL.ALEA.ENTRE.BORNES(1,99)</f>
        <v>36</v>
      </c>
      <c r="Q8" s="3">
        <f ca="1">_XLL.ALEA.ENTRE.BORNES(1,99)</f>
        <v>86</v>
      </c>
      <c r="R8" s="3">
        <f ca="1">_XLL.ALEA.ENTRE.BORNES(2,6)</f>
        <v>6</v>
      </c>
    </row>
    <row r="9" spans="1:18" ht="22.5" customHeight="1">
      <c r="A9" s="21">
        <v>4</v>
      </c>
      <c r="B9" s="22" t="str">
        <f>N9&amp;" : 10 = ____"</f>
        <v>98 : 10 = ____</v>
      </c>
      <c r="C9" s="23"/>
      <c r="D9" s="24">
        <v>29</v>
      </c>
      <c r="E9" s="22" t="str">
        <f>Q9/10&amp;" pour aller à "&amp;INT(Q9/10)+1&amp;" : _____ "</f>
        <v>1,1 pour aller à 2 : _____ </v>
      </c>
      <c r="F9" s="22"/>
      <c r="G9" s="25"/>
      <c r="H9" s="29">
        <f>N9/10</f>
        <v>9.8</v>
      </c>
      <c r="I9" s="27"/>
      <c r="J9" s="27"/>
      <c r="K9" s="29">
        <f>+INT(Q9/10)+1-Q9/10</f>
        <v>0.8999999999999999</v>
      </c>
      <c r="L9"/>
      <c r="M9"/>
      <c r="N9" s="3">
        <f ca="1">_XLL.ALEA.ENTRE.BORNES(1,99)</f>
        <v>98</v>
      </c>
      <c r="Q9" s="3">
        <f ca="1">_XLL.ALEA.ENTRE.BORNES(1,99)</f>
        <v>11</v>
      </c>
      <c r="R9" s="3"/>
    </row>
    <row r="10" spans="1:18" ht="22.5" customHeight="1">
      <c r="A10" s="21">
        <v>5</v>
      </c>
      <c r="B10" s="22" t="str">
        <f>N10&amp;" x 25 = ____"</f>
        <v>6 x 25 = ____</v>
      </c>
      <c r="C10" s="23"/>
      <c r="D10" s="24">
        <v>30</v>
      </c>
      <c r="E10" s="22" t="str">
        <f>Q10&amp;" + "&amp;R10&amp;" = ____"</f>
        <v>6 + 95 = ____</v>
      </c>
      <c r="F10" s="22"/>
      <c r="G10" s="25"/>
      <c r="H10" s="26">
        <f>N10*25</f>
        <v>150</v>
      </c>
      <c r="I10" s="27"/>
      <c r="J10" s="27"/>
      <c r="K10" s="26">
        <f>+Q10+R10</f>
        <v>101</v>
      </c>
      <c r="L10"/>
      <c r="M10"/>
      <c r="N10" s="3">
        <f ca="1">_XLL.ALEA.ENTRE.BORNES(1,9)</f>
        <v>6</v>
      </c>
      <c r="Q10" s="3">
        <f ca="1">_XLL.ALEA.ENTRE.BORNES(1,99)</f>
        <v>6</v>
      </c>
      <c r="R10" s="3">
        <f ca="1">_XLL.ALEA.ENTRE.BORNES(1,99)</f>
        <v>95</v>
      </c>
    </row>
    <row r="11" spans="1:18" ht="22.5" customHeight="1">
      <c r="A11" s="21">
        <v>6</v>
      </c>
      <c r="B11" s="22" t="str">
        <f>N11&amp;" + "&amp;O11&amp;" = ____"</f>
        <v>31 + 71 = ____</v>
      </c>
      <c r="C11" s="23"/>
      <c r="D11" s="24">
        <v>31</v>
      </c>
      <c r="E11" s="22" t="str">
        <f>Q11&amp;" x ____ = "&amp;Q11*R11</f>
        <v>6 x ____ = 42</v>
      </c>
      <c r="F11" s="22"/>
      <c r="G11" s="25"/>
      <c r="H11" s="26">
        <f>+N11+O11</f>
        <v>102</v>
      </c>
      <c r="I11" s="26"/>
      <c r="J11" s="26"/>
      <c r="K11" s="26">
        <f>+R11</f>
        <v>7</v>
      </c>
      <c r="L11"/>
      <c r="M11"/>
      <c r="N11" s="3">
        <f ca="1">_XLL.ALEA.ENTRE.BORNES(0,99)</f>
        <v>31</v>
      </c>
      <c r="O11" s="3">
        <f ca="1">_XLL.ALEA.ENTRE.BORNES(0,99)</f>
        <v>71</v>
      </c>
      <c r="Q11" s="3">
        <f ca="1">_XLL.ALEA.ENTRE.BORNES(2,9)</f>
        <v>6</v>
      </c>
      <c r="R11" s="3">
        <f ca="1">_XLL.ALEA.ENTRE.BORNES(6,9)</f>
        <v>7</v>
      </c>
    </row>
    <row r="12" spans="1:18" ht="22.5" customHeight="1">
      <c r="A12" s="21">
        <v>7</v>
      </c>
      <c r="B12" s="22" t="str">
        <f>N12&amp;" x ____ = "&amp;N12*O12</f>
        <v>2 x ____ = 14</v>
      </c>
      <c r="C12" s="23"/>
      <c r="D12" s="24">
        <v>32</v>
      </c>
      <c r="E12" s="22" t="str">
        <f>+Q12&amp;" x 50 = ____"</f>
        <v>20 x 50 = ____</v>
      </c>
      <c r="F12" s="22"/>
      <c r="G12" s="25"/>
      <c r="H12" s="26">
        <f>+O12</f>
        <v>7</v>
      </c>
      <c r="I12" s="27"/>
      <c r="J12" s="27"/>
      <c r="K12" s="26">
        <f>+Q12*50</f>
        <v>1000</v>
      </c>
      <c r="L12"/>
      <c r="M12"/>
      <c r="N12" s="3">
        <f ca="1">_XLL.ALEA.ENTRE.BORNES(2,9)</f>
        <v>2</v>
      </c>
      <c r="O12" s="3">
        <f ca="1">_XLL.ALEA.ENTRE.BORNES(6,9)</f>
        <v>7</v>
      </c>
      <c r="Q12" s="3">
        <f ca="1">_XLL.ALEA.ENTRE.BORNES(5,20)*2</f>
        <v>20</v>
      </c>
      <c r="R12" s="3"/>
    </row>
    <row r="13" spans="1:18" ht="22.5" customHeight="1">
      <c r="A13" s="21">
        <v>8</v>
      </c>
      <c r="B13" s="22" t="str">
        <f>+N13&amp;" x 50 = ____"</f>
        <v>15 x 50 = ____</v>
      </c>
      <c r="C13" s="23"/>
      <c r="D13" s="24">
        <v>33</v>
      </c>
      <c r="E13" s="22" t="str">
        <f>Q13&amp;" + "&amp;R13&amp;" = ____"</f>
        <v>99 + 30 = ____</v>
      </c>
      <c r="F13" s="22"/>
      <c r="G13" s="25"/>
      <c r="H13" s="26">
        <f>+N13*50</f>
        <v>750</v>
      </c>
      <c r="I13" s="27"/>
      <c r="J13" s="27"/>
      <c r="K13" s="26">
        <f>+Q13+R13</f>
        <v>129</v>
      </c>
      <c r="L13"/>
      <c r="M13"/>
      <c r="N13" s="3">
        <f ca="1">_XLL.ALEA.ENTRE.BORNES(5,10)*2+1</f>
        <v>15</v>
      </c>
      <c r="Q13" s="3">
        <f ca="1">_XLL.ALEA.ENTRE.BORNES(1,99)</f>
        <v>99</v>
      </c>
      <c r="R13" s="3">
        <f ca="1">_XLL.ALEA.ENTRE.BORNES(1,99)</f>
        <v>30</v>
      </c>
    </row>
    <row r="14" spans="1:18" ht="22.5" customHeight="1">
      <c r="A14" s="21">
        <v>9</v>
      </c>
      <c r="B14" s="22" t="str">
        <f>N14/10&amp;" + ____ = "&amp;INT(N14/10)+1</f>
        <v>8,5 + ____ = 9</v>
      </c>
      <c r="C14" s="23"/>
      <c r="D14" s="24">
        <v>34</v>
      </c>
      <c r="E14" s="22" t="str">
        <f>Q14&amp;" : 10 = ____"</f>
        <v>57 : 10 = ____</v>
      </c>
      <c r="F14" s="22"/>
      <c r="G14" s="25"/>
      <c r="H14" s="29">
        <f>+INT(N14/10)+1-N14/10</f>
        <v>0.5</v>
      </c>
      <c r="I14" s="27"/>
      <c r="J14" s="27"/>
      <c r="K14" s="29">
        <f>Q14/10</f>
        <v>5.7</v>
      </c>
      <c r="L14"/>
      <c r="M14"/>
      <c r="N14" s="3">
        <f ca="1">_XLL.ALEA.ENTRE.BORNES(10,100)</f>
        <v>85</v>
      </c>
      <c r="Q14" s="3">
        <f ca="1">_XLL.ALEA.ENTRE.BORNES(1,99)</f>
        <v>57</v>
      </c>
      <c r="R14" s="3"/>
    </row>
    <row r="15" spans="1:18" ht="22.5" customHeight="1">
      <c r="A15" s="21">
        <v>10</v>
      </c>
      <c r="B15" s="22" t="str">
        <f>N15&amp;" : 10 = ____"</f>
        <v>45 : 10 = ____</v>
      </c>
      <c r="C15" s="23"/>
      <c r="D15" s="24">
        <v>35</v>
      </c>
      <c r="E15" s="22" t="str">
        <f>Q15&amp;" x 25 = ____"</f>
        <v>4 x 25 = ____</v>
      </c>
      <c r="F15" s="22"/>
      <c r="G15" s="25"/>
      <c r="H15" s="29">
        <f>N15/10</f>
        <v>4.5</v>
      </c>
      <c r="I15" s="27"/>
      <c r="J15" s="27"/>
      <c r="K15" s="26">
        <f>Q15*25</f>
        <v>100</v>
      </c>
      <c r="L15"/>
      <c r="M15"/>
      <c r="N15" s="3">
        <f ca="1">_XLL.ALEA.ENTRE.BORNES(1,99)</f>
        <v>45</v>
      </c>
      <c r="O15" s="3">
        <f ca="1">_XLL.ALEA.ENTRE.BORNES(2,5)</f>
        <v>3</v>
      </c>
      <c r="Q15" s="3">
        <f ca="1">_XLL.ALEA.ENTRE.BORNES(1,9)</f>
        <v>4</v>
      </c>
      <c r="R15" s="3"/>
    </row>
    <row r="16" spans="1:18" ht="22.5" customHeight="1">
      <c r="A16" s="21">
        <v>11</v>
      </c>
      <c r="B16" s="22" t="str">
        <f>N16&amp;" x 25 = ____"</f>
        <v>8 x 25 = ____</v>
      </c>
      <c r="C16" s="23"/>
      <c r="D16" s="24">
        <v>36</v>
      </c>
      <c r="E16" s="22" t="str">
        <f>Q16/10&amp;" + ____ = "&amp;INT(Q16/10)+1</f>
        <v>2 + ____ = 3</v>
      </c>
      <c r="F16" s="22"/>
      <c r="G16" s="25"/>
      <c r="H16" s="26">
        <f>N16*25</f>
        <v>200</v>
      </c>
      <c r="I16" s="27"/>
      <c r="J16" s="27"/>
      <c r="K16" s="29">
        <f>+INT(Q16/10)+1-Q16/10</f>
        <v>1</v>
      </c>
      <c r="L16"/>
      <c r="M16"/>
      <c r="N16" s="3">
        <f ca="1">_XLL.ALEA.ENTRE.BORNES(1,9)</f>
        <v>8</v>
      </c>
      <c r="Q16" s="3">
        <f ca="1">_XLL.ALEA.ENTRE.BORNES(1,100)</f>
        <v>20</v>
      </c>
      <c r="R16" s="3"/>
    </row>
    <row r="17" spans="1:18" ht="22.5" customHeight="1">
      <c r="A17" s="21">
        <v>12</v>
      </c>
      <c r="B17" s="22" t="str">
        <f>N17&amp;" + "&amp;O17&amp;" = ____"</f>
        <v>32 + 12 = ____</v>
      </c>
      <c r="C17" s="23"/>
      <c r="D17" s="24">
        <v>37</v>
      </c>
      <c r="E17" s="22" t="str">
        <f>Q17&amp;" x ____ = "&amp;Q17*R17</f>
        <v>7 x ____ = 56</v>
      </c>
      <c r="F17" s="22"/>
      <c r="G17" s="25"/>
      <c r="H17" s="26">
        <f>+N17+O17</f>
        <v>44</v>
      </c>
      <c r="I17" s="27"/>
      <c r="J17" s="27"/>
      <c r="K17" s="26">
        <f>+R17</f>
        <v>8</v>
      </c>
      <c r="L17"/>
      <c r="M17"/>
      <c r="N17" s="3">
        <f ca="1">_XLL.ALEA.ENTRE.BORNES(0,99)</f>
        <v>32</v>
      </c>
      <c r="O17" s="3">
        <f ca="1">_XLL.ALEA.ENTRE.BORNES(0,99)</f>
        <v>12</v>
      </c>
      <c r="Q17" s="3">
        <f ca="1">_XLL.ALEA.ENTRE.BORNES(2,9)</f>
        <v>7</v>
      </c>
      <c r="R17" s="3">
        <f ca="1">_XLL.ALEA.ENTRE.BORNES(6,9)</f>
        <v>8</v>
      </c>
    </row>
    <row r="18" spans="1:18" ht="22.5" customHeight="1">
      <c r="A18" s="21">
        <v>13</v>
      </c>
      <c r="B18" s="22" t="str">
        <f>N18&amp;" x ____ = "&amp;N18*O18</f>
        <v>2 x ____ = 16</v>
      </c>
      <c r="C18" s="23"/>
      <c r="D18" s="24">
        <v>38</v>
      </c>
      <c r="E18" s="22" t="str">
        <f>+Q18&amp;" x 5 = ____"</f>
        <v>36 x 5 = ____</v>
      </c>
      <c r="F18" s="22"/>
      <c r="G18" s="25"/>
      <c r="H18" s="26">
        <f>+O18</f>
        <v>8</v>
      </c>
      <c r="I18" s="27"/>
      <c r="J18" s="27"/>
      <c r="K18" s="26">
        <f>+Q18*5</f>
        <v>180</v>
      </c>
      <c r="L18"/>
      <c r="M18"/>
      <c r="N18" s="3">
        <f ca="1">_XLL.ALEA.ENTRE.BORNES(1,9)</f>
        <v>2</v>
      </c>
      <c r="O18" s="3">
        <f ca="1">_XLL.ALEA.ENTRE.BORNES(6,9)</f>
        <v>8</v>
      </c>
      <c r="Q18" s="3">
        <f ca="1">_XLL.ALEA.ENTRE.BORNES(5,20)*2</f>
        <v>36</v>
      </c>
      <c r="R18" s="3"/>
    </row>
    <row r="19" spans="1:18" ht="22.5" customHeight="1">
      <c r="A19" s="21">
        <v>14</v>
      </c>
      <c r="B19" s="22" t="str">
        <f>+N19&amp;" x 5 = ____"</f>
        <v>28 x 5 = ____</v>
      </c>
      <c r="C19" s="23"/>
      <c r="D19" s="24">
        <v>39</v>
      </c>
      <c r="E19" s="22" t="str">
        <f>Q19&amp;" + "&amp;R19&amp;" = ____"</f>
        <v>76 + 2 = ____</v>
      </c>
      <c r="F19" s="22"/>
      <c r="G19" s="25"/>
      <c r="H19" s="26">
        <f>+N19*5</f>
        <v>140</v>
      </c>
      <c r="I19" s="27"/>
      <c r="J19" s="27"/>
      <c r="K19" s="26">
        <f>+Q19+R19</f>
        <v>78</v>
      </c>
      <c r="L19"/>
      <c r="M19"/>
      <c r="N19" s="3">
        <f ca="1">_XLL.ALEA.ENTRE.BORNES(5,20)*2</f>
        <v>28</v>
      </c>
      <c r="Q19" s="3">
        <f ca="1">_XLL.ALEA.ENTRE.BORNES(1,99)</f>
        <v>76</v>
      </c>
      <c r="R19" s="3">
        <f ca="1">_XLL.ALEA.ENTRE.BORNES(1,99)</f>
        <v>2</v>
      </c>
    </row>
    <row r="20" spans="1:18" ht="22.5" customHeight="1">
      <c r="A20" s="21">
        <v>15</v>
      </c>
      <c r="B20" s="22" t="str">
        <f>N20&amp;" + "&amp;O20&amp;" = ____"</f>
        <v>90 + 76 = ____</v>
      </c>
      <c r="C20" s="23"/>
      <c r="D20" s="24">
        <v>40</v>
      </c>
      <c r="E20" s="22" t="str">
        <f>Q20&amp;" : 10 =_____"</f>
        <v>10 : 10 =_____</v>
      </c>
      <c r="F20" s="22"/>
      <c r="G20" s="25"/>
      <c r="H20" s="26">
        <f>+N20+O20</f>
        <v>166</v>
      </c>
      <c r="I20" s="27"/>
      <c r="J20" s="27"/>
      <c r="K20" s="29">
        <f>Q20/10</f>
        <v>1</v>
      </c>
      <c r="L20"/>
      <c r="M20"/>
      <c r="N20" s="3">
        <f ca="1">_XLL.ALEA.ENTRE.BORNES(1,99)</f>
        <v>90</v>
      </c>
      <c r="O20" s="3">
        <f ca="1">_XLL.ALEA.ENTRE.BORNES(1,99)</f>
        <v>76</v>
      </c>
      <c r="Q20" s="3">
        <f ca="1">_XLL.ALEA.ENTRE.BORNES(1,99)</f>
        <v>10</v>
      </c>
      <c r="R20" s="3"/>
    </row>
    <row r="21" spans="1:18" ht="22.5" customHeight="1">
      <c r="A21" s="21">
        <v>16</v>
      </c>
      <c r="B21" s="22" t="str">
        <f>N21&amp;" : 10 = _____"</f>
        <v>46 : 10 = _____</v>
      </c>
      <c r="C21" s="23"/>
      <c r="D21" s="24">
        <v>41</v>
      </c>
      <c r="E21" s="22" t="str">
        <f>Q21&amp;" x 25 = ____"</f>
        <v>4 x 25 = ____</v>
      </c>
      <c r="F21" s="22"/>
      <c r="G21" s="25"/>
      <c r="H21" s="29">
        <f>N21/10</f>
        <v>4.6</v>
      </c>
      <c r="I21" s="27"/>
      <c r="J21" s="27"/>
      <c r="K21" s="26">
        <f>Q21*25</f>
        <v>100</v>
      </c>
      <c r="L21"/>
      <c r="M21"/>
      <c r="N21" s="3">
        <f ca="1">_XLL.ALEA.ENTRE.BORNES(1,99)</f>
        <v>46</v>
      </c>
      <c r="Q21" s="3">
        <f ca="1">(_XLL.ALEA.ENTRE.BORNES(1,9))</f>
        <v>4</v>
      </c>
      <c r="R21" s="3"/>
    </row>
    <row r="22" spans="1:18" ht="22.5" customHeight="1">
      <c r="A22" s="21">
        <v>17</v>
      </c>
      <c r="B22" s="22" t="str">
        <f>N22/10&amp;" pour aller à "&amp;INT(N22/10)+1&amp;" : _____ "</f>
        <v>9,8 pour aller à 10 : _____ </v>
      </c>
      <c r="C22" s="23"/>
      <c r="D22" s="24">
        <v>42</v>
      </c>
      <c r="E22" s="22" t="str">
        <f>Q22/10&amp;" pour aller à "&amp;INT(Q22/10)+1&amp;" : _____ "</f>
        <v>6,9 pour aller à 7 : _____ </v>
      </c>
      <c r="F22" s="22"/>
      <c r="G22" s="25"/>
      <c r="H22" s="29">
        <f>+INT(N22/10)+1-N22/10</f>
        <v>0.1999999999999993</v>
      </c>
      <c r="I22" s="27"/>
      <c r="J22" s="27"/>
      <c r="K22" s="29">
        <f>+INT(Q22/10)+1-Q22/10</f>
        <v>0.09999999999999964</v>
      </c>
      <c r="L22"/>
      <c r="M22"/>
      <c r="N22" s="3">
        <f ca="1">_XLL.ALEA.ENTRE.BORNES(1,99)</f>
        <v>98</v>
      </c>
      <c r="Q22" s="3">
        <f ca="1">_XLL.ALEA.ENTRE.BORNES(1,100)</f>
        <v>69</v>
      </c>
      <c r="R22" s="3"/>
    </row>
    <row r="23" spans="1:18" ht="22.5" customHeight="1">
      <c r="A23" s="21">
        <v>18</v>
      </c>
      <c r="B23" s="22" t="str">
        <f>N23&amp;" + "&amp;O23&amp;" = ____"</f>
        <v>37 + 20 = ____</v>
      </c>
      <c r="C23" s="23"/>
      <c r="D23" s="24">
        <v>43</v>
      </c>
      <c r="E23" s="22" t="str">
        <f>Q23&amp;" x ____ = "&amp;Q23*R23</f>
        <v>7 x ____ = 63</v>
      </c>
      <c r="F23" s="22"/>
      <c r="G23" s="25"/>
      <c r="H23" s="26">
        <f>+N23+O23</f>
        <v>57</v>
      </c>
      <c r="I23" s="27"/>
      <c r="J23" s="27"/>
      <c r="K23" s="26">
        <f>+R23</f>
        <v>9</v>
      </c>
      <c r="L23"/>
      <c r="M23"/>
      <c r="N23" s="3">
        <f ca="1">_XLL.ALEA.ENTRE.BORNES(0,99)</f>
        <v>37</v>
      </c>
      <c r="O23" s="3">
        <f ca="1">_XLL.ALEA.ENTRE.BORNES(1,99)</f>
        <v>20</v>
      </c>
      <c r="Q23" s="3">
        <f ca="1">_XLL.ALEA.ENTRE.BORNES(2,9)</f>
        <v>7</v>
      </c>
      <c r="R23" s="3">
        <f ca="1">_XLL.ALEA.ENTRE.BORNES(6,9)</f>
        <v>9</v>
      </c>
    </row>
    <row r="24" spans="1:18" ht="22.5" customHeight="1">
      <c r="A24" s="21">
        <v>19</v>
      </c>
      <c r="B24" s="22" t="str">
        <f>N24&amp;" x ____ = "&amp;N24*O24</f>
        <v>2 x ____ = 14</v>
      </c>
      <c r="C24" s="23"/>
      <c r="D24" s="24">
        <v>44</v>
      </c>
      <c r="E24" s="22" t="str">
        <f>+Q24&amp;" x 50 = ____"</f>
        <v>34 x 50 = ____</v>
      </c>
      <c r="F24" s="22"/>
      <c r="G24" s="25"/>
      <c r="H24" s="26">
        <f>+O24</f>
        <v>7</v>
      </c>
      <c r="I24" s="27"/>
      <c r="J24" s="27"/>
      <c r="K24" s="26">
        <f>+Q24*50</f>
        <v>1700</v>
      </c>
      <c r="L24"/>
      <c r="M24"/>
      <c r="N24" s="3">
        <f ca="1">_XLL.ALEA.ENTRE.BORNES(2,9)</f>
        <v>2</v>
      </c>
      <c r="O24" s="3">
        <f ca="1">_XLL.ALEA.ENTRE.BORNES(6,9)</f>
        <v>7</v>
      </c>
      <c r="Q24" s="3">
        <f ca="1">_XLL.ALEA.ENTRE.BORNES(5,20)*2</f>
        <v>34</v>
      </c>
      <c r="R24" s="3"/>
    </row>
    <row r="25" spans="1:18" ht="22.5" customHeight="1">
      <c r="A25" s="21">
        <v>20</v>
      </c>
      <c r="B25" s="22" t="str">
        <f>+N25&amp;" x 50 = ____"</f>
        <v>44 x 50 = ____</v>
      </c>
      <c r="C25" s="23"/>
      <c r="D25" s="24">
        <v>45</v>
      </c>
      <c r="E25" s="22" t="str">
        <f>Q25&amp;" + "&amp;R25&amp;" = ____"</f>
        <v>74 + 14 = ____</v>
      </c>
      <c r="F25" s="22"/>
      <c r="G25" s="25"/>
      <c r="H25" s="26">
        <f>+N25*50</f>
        <v>2200</v>
      </c>
      <c r="I25" s="27"/>
      <c r="J25" s="27"/>
      <c r="K25" s="26">
        <f>+Q25+R25</f>
        <v>88</v>
      </c>
      <c r="L25"/>
      <c r="M25"/>
      <c r="N25" s="3">
        <f ca="1">_XLL.ALEA.ENTRE.BORNES(11,30)*2</f>
        <v>44</v>
      </c>
      <c r="O25" s="3">
        <f ca="1">_XLL.ALEA.ENTRE.BORNES(6,9)</f>
        <v>8</v>
      </c>
      <c r="Q25" s="3">
        <f ca="1">_XLL.ALEA.ENTRE.BORNES(1,99)</f>
        <v>74</v>
      </c>
      <c r="R25" s="3">
        <f ca="1">_XLL.ALEA.ENTRE.BORNES(1,99)</f>
        <v>14</v>
      </c>
    </row>
    <row r="26" spans="1:18" ht="22.5" customHeight="1">
      <c r="A26" s="21">
        <v>21</v>
      </c>
      <c r="B26" s="22" t="str">
        <f>N26&amp;" x 25 = ____"</f>
        <v>9 x 25 = ____</v>
      </c>
      <c r="C26" s="23"/>
      <c r="D26" s="24">
        <v>46</v>
      </c>
      <c r="E26" s="22" t="str">
        <f>Q26&amp;" : 10 =_____"</f>
        <v>3 : 10 =_____</v>
      </c>
      <c r="F26" s="35"/>
      <c r="G26" s="36"/>
      <c r="H26" s="26">
        <f>N26*25</f>
        <v>225</v>
      </c>
      <c r="I26" s="27"/>
      <c r="J26" s="27"/>
      <c r="K26" s="29">
        <f>Q26/10</f>
        <v>0.3</v>
      </c>
      <c r="L26"/>
      <c r="M26"/>
      <c r="N26" s="3">
        <f ca="1">_XLL.ALEA.ENTRE.BORNES(1,9)</f>
        <v>9</v>
      </c>
      <c r="Q26" s="3">
        <f ca="1">_XLL.ALEA.ENTRE.BORNES(1,99)</f>
        <v>3</v>
      </c>
      <c r="R26" s="3"/>
    </row>
    <row r="27" spans="1:18" ht="22.5" customHeight="1">
      <c r="A27" s="21">
        <v>22</v>
      </c>
      <c r="B27" s="22" t="str">
        <f>N27&amp;" : 10 =_____"</f>
        <v>48 : 10 =_____</v>
      </c>
      <c r="C27" s="23"/>
      <c r="D27" s="24">
        <v>47</v>
      </c>
      <c r="E27" s="22" t="str">
        <f>Q27&amp;" x 25 = ____"</f>
        <v>2 x 25 = ____</v>
      </c>
      <c r="F27" s="35"/>
      <c r="G27" s="36"/>
      <c r="H27" s="47">
        <f>N27/10</f>
        <v>4.8</v>
      </c>
      <c r="I27" s="27"/>
      <c r="J27" s="27"/>
      <c r="K27" s="26">
        <f>Q27*25</f>
        <v>50</v>
      </c>
      <c r="L27"/>
      <c r="M27"/>
      <c r="N27" s="3">
        <f ca="1">_XLL.ALEA.ENTRE.BORNES(1,99)</f>
        <v>48</v>
      </c>
      <c r="Q27" s="3">
        <f ca="1">_XLL.ALEA.ENTRE.BORNES(1,9)</f>
        <v>2</v>
      </c>
      <c r="R27" s="3"/>
    </row>
    <row r="28" spans="1:18" ht="22.5" customHeight="1">
      <c r="A28" s="21">
        <v>23</v>
      </c>
      <c r="B28" s="22" t="str">
        <f>N28/10&amp;" + ____ = "&amp;INT(N28/10)+1</f>
        <v>5,5 + ____ = 6</v>
      </c>
      <c r="C28" s="23"/>
      <c r="D28" s="24">
        <v>48</v>
      </c>
      <c r="E28" s="34" t="str">
        <f>Q28/10&amp;" + ____ = "&amp;INT(Q28/10)+1</f>
        <v>3,4 + ____ = 4</v>
      </c>
      <c r="F28" s="35"/>
      <c r="G28" s="36"/>
      <c r="H28" s="29">
        <f>+INT(N28/10)+1-N28/10</f>
        <v>0.5</v>
      </c>
      <c r="I28" s="27"/>
      <c r="J28" s="27"/>
      <c r="K28" s="29">
        <f>+INT(Q28/10)+1-Q28/10</f>
        <v>0.6000000000000001</v>
      </c>
      <c r="L28"/>
      <c r="M28"/>
      <c r="N28" s="3">
        <f ca="1">_XLL.ALEA.ENTRE.BORNES(10,100)</f>
        <v>55</v>
      </c>
      <c r="Q28" s="3">
        <f ca="1">_XLL.ALEA.ENTRE.BORNES(1,100)</f>
        <v>34</v>
      </c>
      <c r="R28" s="3"/>
    </row>
    <row r="29" spans="1:18" ht="22.5" customHeight="1">
      <c r="A29" s="21">
        <v>24</v>
      </c>
      <c r="B29" s="22" t="str">
        <f>N29&amp;" + "&amp;O29&amp;" = ____"</f>
        <v>59 + 45 = ____</v>
      </c>
      <c r="C29" s="23"/>
      <c r="D29" s="24">
        <v>49</v>
      </c>
      <c r="E29" s="22" t="str">
        <f>Q29&amp;" x ____ = "&amp;Q29*R29</f>
        <v>4 x ____ = 32</v>
      </c>
      <c r="F29" s="35"/>
      <c r="G29" s="36"/>
      <c r="H29" s="26">
        <f>+N29+O29</f>
        <v>104</v>
      </c>
      <c r="I29" s="27"/>
      <c r="J29" s="27"/>
      <c r="K29" s="26">
        <f>+R29</f>
        <v>8</v>
      </c>
      <c r="L29"/>
      <c r="M29"/>
      <c r="N29" s="3">
        <f ca="1">_XLL.ALEA.ENTRE.BORNES(0,99)</f>
        <v>59</v>
      </c>
      <c r="O29" s="3">
        <f ca="1">_XLL.ALEA.ENTRE.BORNES(1,99)</f>
        <v>45</v>
      </c>
      <c r="Q29" s="3">
        <f ca="1">_XLL.ALEA.ENTRE.BORNES(2,9)</f>
        <v>4</v>
      </c>
      <c r="R29" s="3">
        <f ca="1">_XLL.ALEA.ENTRE.BORNES(6,9)</f>
        <v>8</v>
      </c>
    </row>
    <row r="30" spans="1:18" ht="22.5" customHeight="1">
      <c r="A30" s="21">
        <v>25</v>
      </c>
      <c r="B30" s="22" t="str">
        <f>N30&amp;" x ____ = "&amp;N30*O30</f>
        <v>9 x ____ = 54</v>
      </c>
      <c r="C30" s="23"/>
      <c r="D30" s="24">
        <v>50</v>
      </c>
      <c r="E30" s="22" t="str">
        <f>+Q30&amp;" x 5 = ____"</f>
        <v>16 x 5 = ____</v>
      </c>
      <c r="F30" s="35"/>
      <c r="G30" s="36"/>
      <c r="H30" s="26">
        <f>+O30</f>
        <v>6</v>
      </c>
      <c r="I30" s="27"/>
      <c r="J30" s="27"/>
      <c r="K30" s="26">
        <f>+Q30*5</f>
        <v>80</v>
      </c>
      <c r="L30"/>
      <c r="M30"/>
      <c r="N30" s="3">
        <f ca="1">_XLL.ALEA.ENTRE.BORNES(2,9)</f>
        <v>9</v>
      </c>
      <c r="O30" s="3">
        <f ca="1">_XLL.ALEA.ENTRE.BORNES(6,9)</f>
        <v>6</v>
      </c>
      <c r="Q30" s="3">
        <f ca="1">_XLL.ALEA.ENTRE.BORNES(5,20)*2</f>
        <v>16</v>
      </c>
      <c r="R30" s="3">
        <f ca="1">_XLL.ALEA.ENTRE.BORNES(0,9)</f>
        <v>7</v>
      </c>
    </row>
    <row r="31" spans="1:18" ht="15">
      <c r="A31" s="15"/>
      <c r="B31" s="22"/>
      <c r="C31" s="39"/>
      <c r="D31" s="17"/>
      <c r="E31" s="16"/>
      <c r="F31" s="16"/>
      <c r="G31" s="18"/>
      <c r="H31" s="26"/>
      <c r="K31" s="40"/>
      <c r="Q31" s="3"/>
      <c r="R31" s="3"/>
    </row>
    <row r="32" spans="1:18" ht="7.5" customHeight="1">
      <c r="A32" s="15"/>
      <c r="B32" s="16"/>
      <c r="C32" s="16"/>
      <c r="D32" s="17"/>
      <c r="E32" s="16"/>
      <c r="F32" s="16"/>
      <c r="G32" s="16"/>
      <c r="H32" s="27"/>
      <c r="K32" s="16"/>
      <c r="Q32" s="3"/>
      <c r="R32" s="3"/>
    </row>
    <row r="33" spans="1:18" ht="1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ht="15">
      <c r="A34" s="50"/>
      <c r="B34" s="50"/>
      <c r="C34" s="16"/>
      <c r="D34" s="17"/>
      <c r="E34" s="16"/>
      <c r="F34" s="16"/>
      <c r="G34" s="16"/>
      <c r="H34" s="27"/>
      <c r="Q34" s="3"/>
      <c r="R34" s="3"/>
    </row>
    <row r="35" spans="1:18" ht="15">
      <c r="A35" s="50"/>
      <c r="B35" s="50"/>
      <c r="C35" s="16"/>
      <c r="D35" s="17"/>
      <c r="E35" s="16"/>
      <c r="F35" s="16"/>
      <c r="G35" s="16"/>
      <c r="H35" s="27"/>
      <c r="Q35" s="3"/>
      <c r="R35" s="3"/>
    </row>
    <row r="36" spans="1:7" ht="15">
      <c r="A36" s="50"/>
      <c r="B36" s="50"/>
      <c r="C36" s="16"/>
      <c r="D36" s="17"/>
      <c r="E36" s="16"/>
      <c r="F36" s="16"/>
      <c r="G36" s="16"/>
    </row>
    <row r="37" spans="1:7" ht="15">
      <c r="A37" s="50"/>
      <c r="B37" s="50"/>
      <c r="C37" s="16"/>
      <c r="D37" s="17"/>
      <c r="E37" s="16"/>
      <c r="F37" s="16"/>
      <c r="G37" s="16"/>
    </row>
    <row r="38" spans="1:7" ht="15">
      <c r="A38" s="50"/>
      <c r="B38" s="50"/>
      <c r="C38" s="16"/>
      <c r="D38" s="17"/>
      <c r="E38" s="16"/>
      <c r="F38" s="16"/>
      <c r="G38" s="16"/>
    </row>
    <row r="39" ht="15">
      <c r="D39" s="42"/>
    </row>
    <row r="40" ht="15">
      <c r="D40" s="42"/>
    </row>
    <row r="41" ht="15">
      <c r="D41" s="42"/>
    </row>
    <row r="42" ht="15">
      <c r="D42" s="42"/>
    </row>
    <row r="43" ht="15">
      <c r="D43" s="42"/>
    </row>
    <row r="44" ht="15">
      <c r="D44" s="42"/>
    </row>
    <row r="45" ht="15">
      <c r="D45" s="42"/>
    </row>
    <row r="46" ht="15">
      <c r="D46" s="42"/>
    </row>
    <row r="47" ht="15">
      <c r="D47" s="42"/>
    </row>
    <row r="48" ht="15">
      <c r="D48" s="42"/>
    </row>
    <row r="49" ht="15">
      <c r="D49" s="42"/>
    </row>
    <row r="50" ht="15">
      <c r="D50" s="42"/>
    </row>
    <row r="51" ht="15">
      <c r="D51" s="42"/>
    </row>
    <row r="52" ht="15">
      <c r="D52" s="42"/>
    </row>
    <row r="53" ht="15">
      <c r="D53" s="42"/>
    </row>
    <row r="54" ht="15">
      <c r="D54" s="42"/>
    </row>
    <row r="55" ht="15">
      <c r="D55" s="42"/>
    </row>
    <row r="56" ht="15">
      <c r="D56" s="42"/>
    </row>
    <row r="57" ht="15">
      <c r="D57" s="42"/>
    </row>
    <row r="58" ht="15">
      <c r="D58" s="42"/>
    </row>
    <row r="59" ht="15">
      <c r="D59" s="42"/>
    </row>
    <row r="60" ht="15">
      <c r="D60" s="42"/>
    </row>
    <row r="61" ht="15">
      <c r="D61" s="42"/>
    </row>
    <row r="62" ht="15">
      <c r="D62" s="42"/>
    </row>
    <row r="63" ht="15">
      <c r="D63" s="42"/>
    </row>
    <row r="64" ht="15">
      <c r="D64" s="42"/>
    </row>
    <row r="65" ht="15">
      <c r="D65" s="42"/>
    </row>
    <row r="66" ht="15">
      <c r="D66" s="42"/>
    </row>
    <row r="67" ht="15">
      <c r="D67" s="42"/>
    </row>
    <row r="68" ht="15">
      <c r="D68" s="42"/>
    </row>
    <row r="69" ht="15">
      <c r="D69" s="42"/>
    </row>
    <row r="70" ht="15">
      <c r="D70" s="42"/>
    </row>
    <row r="71" ht="15">
      <c r="D71" s="42"/>
    </row>
    <row r="72" ht="15">
      <c r="D72" s="42"/>
    </row>
    <row r="73" ht="15">
      <c r="D73" s="42"/>
    </row>
    <row r="74" ht="15">
      <c r="D74" s="42"/>
    </row>
    <row r="75" ht="15">
      <c r="D75" s="42"/>
    </row>
    <row r="76" ht="15">
      <c r="D76" s="42"/>
    </row>
    <row r="77" ht="15">
      <c r="D77" s="42"/>
    </row>
    <row r="78" ht="15">
      <c r="D78" s="42"/>
    </row>
    <row r="79" ht="15">
      <c r="D79" s="42"/>
    </row>
    <row r="80" ht="15">
      <c r="D80" s="42"/>
    </row>
    <row r="81" ht="15">
      <c r="D81" s="42"/>
    </row>
    <row r="82" ht="15">
      <c r="D82" s="42"/>
    </row>
    <row r="83" ht="15">
      <c r="D83" s="42"/>
    </row>
    <row r="84" ht="15">
      <c r="D84" s="42"/>
    </row>
    <row r="85" ht="15">
      <c r="D85" s="42"/>
    </row>
    <row r="86" ht="15">
      <c r="D86" s="42"/>
    </row>
    <row r="87" ht="15">
      <c r="D87" s="42"/>
    </row>
    <row r="88" ht="15">
      <c r="D88" s="42"/>
    </row>
    <row r="89" ht="15">
      <c r="D89" s="42"/>
    </row>
    <row r="90" ht="15">
      <c r="D90" s="42"/>
    </row>
    <row r="91" ht="15">
      <c r="D91" s="42"/>
    </row>
    <row r="92" ht="15">
      <c r="D92" s="42"/>
    </row>
    <row r="93" ht="15">
      <c r="D93" s="42"/>
    </row>
    <row r="94" ht="15">
      <c r="D94" s="42"/>
    </row>
    <row r="95" ht="15">
      <c r="D95" s="42"/>
    </row>
    <row r="96" ht="15">
      <c r="D96" s="42"/>
    </row>
    <row r="97" ht="15">
      <c r="D97" s="42"/>
    </row>
    <row r="98" ht="15">
      <c r="D98" s="42"/>
    </row>
    <row r="99" ht="15">
      <c r="D99" s="42"/>
    </row>
    <row r="100" ht="15">
      <c r="D100" s="42"/>
    </row>
    <row r="101" ht="15">
      <c r="D101" s="42"/>
    </row>
    <row r="102" ht="15">
      <c r="D102" s="42"/>
    </row>
    <row r="103" ht="15">
      <c r="D103" s="42"/>
    </row>
    <row r="104" ht="15">
      <c r="D104" s="42"/>
    </row>
    <row r="105" ht="15">
      <c r="D105" s="42"/>
    </row>
    <row r="106" ht="15">
      <c r="D106" s="42"/>
    </row>
    <row r="107" ht="15">
      <c r="D107" s="42"/>
    </row>
    <row r="108" ht="15">
      <c r="D108" s="42"/>
    </row>
    <row r="109" ht="15">
      <c r="D109" s="42"/>
    </row>
    <row r="110" ht="15">
      <c r="D110" s="42"/>
    </row>
    <row r="111" ht="15">
      <c r="D111" s="42"/>
    </row>
    <row r="112" ht="15">
      <c r="D112" s="42"/>
    </row>
    <row r="113" ht="15">
      <c r="D113" s="42"/>
    </row>
    <row r="114" ht="15">
      <c r="D114" s="42"/>
    </row>
    <row r="115" ht="15">
      <c r="D115" s="42"/>
    </row>
    <row r="116" ht="15">
      <c r="D116" s="42"/>
    </row>
    <row r="117" ht="15">
      <c r="D117" s="42"/>
    </row>
    <row r="118" ht="15">
      <c r="D118" s="42"/>
    </row>
    <row r="119" ht="15">
      <c r="D119" s="42"/>
    </row>
    <row r="120" ht="15">
      <c r="D120" s="42"/>
    </row>
    <row r="121" ht="15">
      <c r="D121" s="42"/>
    </row>
    <row r="122" ht="15">
      <c r="D122" s="42"/>
    </row>
    <row r="123" ht="15">
      <c r="D123" s="42"/>
    </row>
    <row r="124" ht="15">
      <c r="D124" s="42"/>
    </row>
    <row r="125" ht="15">
      <c r="D125" s="42"/>
    </row>
    <row r="126" ht="15">
      <c r="D126" s="42"/>
    </row>
    <row r="127" ht="15">
      <c r="D127" s="42"/>
    </row>
    <row r="128" ht="15">
      <c r="D128" s="42"/>
    </row>
    <row r="129" ht="15">
      <c r="D129" s="42"/>
    </row>
    <row r="130" ht="15">
      <c r="D130" s="42"/>
    </row>
    <row r="131" ht="15">
      <c r="D131" s="42"/>
    </row>
    <row r="132" ht="15">
      <c r="D132" s="42"/>
    </row>
    <row r="133" ht="15">
      <c r="D133" s="42"/>
    </row>
    <row r="134" ht="15">
      <c r="D134" s="42"/>
    </row>
    <row r="135" ht="15">
      <c r="D135" s="42"/>
    </row>
    <row r="136" ht="15">
      <c r="D136" s="42"/>
    </row>
    <row r="137" ht="15">
      <c r="D137" s="42"/>
    </row>
    <row r="138" ht="15">
      <c r="D138" s="42"/>
    </row>
    <row r="139" ht="15">
      <c r="D139" s="42"/>
    </row>
    <row r="140" ht="15">
      <c r="D140" s="42"/>
    </row>
    <row r="141" ht="15">
      <c r="D141" s="42"/>
    </row>
    <row r="142" ht="15">
      <c r="D142" s="42"/>
    </row>
    <row r="143" ht="15">
      <c r="D143" s="42"/>
    </row>
    <row r="144" ht="15">
      <c r="D144" s="42"/>
    </row>
    <row r="145" ht="15">
      <c r="D145" s="42"/>
    </row>
    <row r="146" ht="15">
      <c r="D146" s="42"/>
    </row>
    <row r="147" ht="15">
      <c r="D147" s="42"/>
    </row>
    <row r="148" ht="15">
      <c r="D148" s="42"/>
    </row>
    <row r="149" ht="15">
      <c r="D149" s="42"/>
    </row>
    <row r="150" ht="15">
      <c r="D150" s="42"/>
    </row>
    <row r="151" ht="15">
      <c r="D151" s="42"/>
    </row>
    <row r="152" ht="15">
      <c r="D152" s="42"/>
    </row>
    <row r="153" ht="15">
      <c r="D153" s="42"/>
    </row>
    <row r="154" ht="15">
      <c r="D154" s="42"/>
    </row>
    <row r="155" ht="15">
      <c r="D155" s="42"/>
    </row>
    <row r="156" ht="15">
      <c r="D156" s="42"/>
    </row>
    <row r="157" ht="15">
      <c r="D157" s="42"/>
    </row>
    <row r="158" ht="15">
      <c r="D158" s="42"/>
    </row>
    <row r="159" ht="15">
      <c r="D159" s="42"/>
    </row>
  </sheetData>
  <sheetProtection selectLockedCells="1" selectUnlockedCells="1"/>
  <mergeCells count="10">
    <mergeCell ref="N5:O5"/>
    <mergeCell ref="A34:B34"/>
    <mergeCell ref="A35:B35"/>
    <mergeCell ref="A36:B36"/>
    <mergeCell ref="A37:B37"/>
    <mergeCell ref="A38:B38"/>
    <mergeCell ref="A2:F2"/>
    <mergeCell ref="H2:K2"/>
    <mergeCell ref="A3:F3"/>
    <mergeCell ref="H4:K4"/>
  </mergeCells>
  <printOptions/>
  <pageMargins left="0.3111111111111111" right="0.25972222222222224" top="0.44999999999999996" bottom="0.75" header="0.3" footer="0.3"/>
  <pageSetup horizontalDpi="300" verticalDpi="300" orientation="portrait" paperSize="9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9"/>
  <sheetViews>
    <sheetView showGridLines="0" zoomScalePageLayoutView="0" workbookViewId="0" topLeftCell="A19">
      <selection activeCell="A3" sqref="A3:F3"/>
    </sheetView>
  </sheetViews>
  <sheetFormatPr defaultColWidth="11.421875" defaultRowHeight="15"/>
  <cols>
    <col min="1" max="1" width="4.7109375" style="1" customWidth="1"/>
    <col min="2" max="2" width="27.28125" style="0" customWidth="1"/>
    <col min="3" max="3" width="3.421875" style="0" customWidth="1"/>
    <col min="4" max="4" width="5.00390625" style="2" customWidth="1"/>
    <col min="5" max="5" width="28.421875" style="0" customWidth="1"/>
    <col min="6" max="6" width="6.7109375" style="0" customWidth="1"/>
    <col min="7" max="7" width="1.28515625" style="0" customWidth="1"/>
    <col min="8" max="8" width="8.57421875" style="0" customWidth="1"/>
    <col min="9" max="10" width="0" style="0" hidden="1" customWidth="1"/>
    <col min="11" max="11" width="8.8515625" style="0" customWidth="1"/>
    <col min="12" max="15" width="0" style="3" hidden="1" customWidth="1"/>
    <col min="16" max="19" width="0" style="0" hidden="1" customWidth="1"/>
  </cols>
  <sheetData>
    <row r="1" spans="1:14" ht="15">
      <c r="A1" s="4"/>
      <c r="B1" s="5"/>
      <c r="C1" s="5"/>
      <c r="D1" s="6"/>
      <c r="E1" s="5"/>
      <c r="F1" s="5"/>
      <c r="G1" s="5"/>
      <c r="L1" s="3">
        <f>ROUND(+N1*1000,0)</f>
        <v>559</v>
      </c>
      <c r="N1" s="7">
        <f ca="1">RAND()</f>
        <v>0.5594941647467921</v>
      </c>
    </row>
    <row r="2" spans="1:11" ht="27.75" customHeight="1">
      <c r="A2" s="56" t="str">
        <f>"Défi : 50 calculs en 5 minutes (série "&amp;L1&amp;")"</f>
        <v>Défi : 50 calculs en 5 minutes (série 559)</v>
      </c>
      <c r="B2" s="56"/>
      <c r="C2" s="56"/>
      <c r="D2" s="56"/>
      <c r="E2" s="56"/>
      <c r="F2" s="56"/>
      <c r="G2" s="8"/>
      <c r="H2" s="52" t="str">
        <f>"série "&amp;L1</f>
        <v>série 559</v>
      </c>
      <c r="I2" s="52"/>
      <c r="J2" s="52"/>
      <c r="K2" s="52"/>
    </row>
    <row r="3" spans="1:9" ht="15">
      <c r="A3" s="53" t="s">
        <v>6</v>
      </c>
      <c r="B3" s="53"/>
      <c r="C3" s="53"/>
      <c r="D3" s="53"/>
      <c r="E3" s="53"/>
      <c r="F3" s="53"/>
      <c r="G3" s="9"/>
      <c r="H3" s="10"/>
      <c r="I3" s="10"/>
    </row>
    <row r="4" spans="1:15" ht="15">
      <c r="A4" s="11"/>
      <c r="B4" s="12"/>
      <c r="C4" s="12"/>
      <c r="D4" s="13"/>
      <c r="E4" s="12"/>
      <c r="F4" s="12"/>
      <c r="G4" s="9"/>
      <c r="H4" s="54" t="s">
        <v>0</v>
      </c>
      <c r="I4" s="54"/>
      <c r="J4" s="54"/>
      <c r="K4" s="54"/>
      <c r="L4"/>
      <c r="M4"/>
      <c r="N4"/>
      <c r="O4"/>
    </row>
    <row r="5" spans="1:18" ht="15" customHeight="1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55" t="s">
        <v>3</v>
      </c>
      <c r="O5" s="55"/>
      <c r="Q5" s="20" t="s">
        <v>4</v>
      </c>
      <c r="R5" s="3"/>
    </row>
    <row r="6" spans="1:19" ht="22.5" customHeight="1">
      <c r="A6" s="21">
        <v>1</v>
      </c>
      <c r="B6" s="22" t="str">
        <f>N6&amp;" x ____ = "&amp;N6*O6</f>
        <v>6 x ____ = 48</v>
      </c>
      <c r="C6" s="23"/>
      <c r="D6" s="24">
        <v>26</v>
      </c>
      <c r="E6" s="22" t="str">
        <f>Q6&amp;" de "&amp;R6&amp;" est : ____"</f>
        <v>Le double de 2,5 est : ____</v>
      </c>
      <c r="F6" s="22"/>
      <c r="G6" s="25"/>
      <c r="H6" s="26">
        <f>+O6</f>
        <v>8</v>
      </c>
      <c r="I6" s="27"/>
      <c r="J6" s="27"/>
      <c r="K6" s="33">
        <f>IF(S6&lt;=3,R6*(S6+1),R6*(S6-2))</f>
        <v>5</v>
      </c>
      <c r="L6"/>
      <c r="M6"/>
      <c r="N6" s="3">
        <f ca="1">_XLL.ALEA.ENTRE.BORNES(2,9)</f>
        <v>6</v>
      </c>
      <c r="O6" s="3">
        <f ca="1">_XLL.ALEA.ENTRE.BORNES(6,9)</f>
        <v>8</v>
      </c>
      <c r="Q6" s="3" t="str">
        <f>CHOOSE(S6,"Le double","Le triple","Le quadruple","Le double","Le triple","Le quadruple")</f>
        <v>Le double</v>
      </c>
      <c r="R6" s="3">
        <f>CHOOSE(S6,0.25,0.25,0.25,2.5,2.5,2.5)</f>
        <v>2.5</v>
      </c>
      <c r="S6" s="7">
        <f ca="1">_XLL.ALEA.ENTRE.BORNES(1,6)</f>
        <v>4</v>
      </c>
    </row>
    <row r="7" spans="1:18" ht="22.5" customHeight="1">
      <c r="A7" s="21">
        <v>2</v>
      </c>
      <c r="B7" s="22" t="str">
        <f>N7&amp;" de "&amp;O7&amp;" est : ____"</f>
        <v>Le quart de 1 est : ____</v>
      </c>
      <c r="C7" s="23"/>
      <c r="D7" s="24">
        <v>27</v>
      </c>
      <c r="E7" s="22" t="str">
        <f>Q7&amp;" x 19 = ____"</f>
        <v>8 x 19 = ____</v>
      </c>
      <c r="F7" s="22"/>
      <c r="G7" s="25"/>
      <c r="H7" s="33">
        <f>IF(P7&lt;=3,O7/(P7+1),O7/(P7-2))</f>
        <v>0.25</v>
      </c>
      <c r="I7" s="27"/>
      <c r="J7" s="27"/>
      <c r="K7" s="26">
        <f>+Q7*19</f>
        <v>152</v>
      </c>
      <c r="L7"/>
      <c r="M7"/>
      <c r="N7" s="3" t="str">
        <f>CHOOSE(P7,"La moitié","Le tiers","Le quart","La moitié","Le tiers","Le quart")</f>
        <v>Le quart</v>
      </c>
      <c r="O7" s="3">
        <f>CHOOSE(P7,0.5,0.75,1,5,7.5,10)</f>
        <v>1</v>
      </c>
      <c r="P7" s="7">
        <f ca="1">_XLL.ALEA.ENTRE.BORNES(1,6)</f>
        <v>3</v>
      </c>
      <c r="Q7" s="3">
        <f ca="1">_XLL.ALEA.ENTRE.BORNES(1,9)</f>
        <v>8</v>
      </c>
      <c r="R7" s="3"/>
    </row>
    <row r="8" spans="1:18" ht="22.5" customHeight="1">
      <c r="A8" s="21">
        <v>3</v>
      </c>
      <c r="B8" s="22" t="str">
        <f>N8/10&amp;" pour aller à "&amp;INT(N8/10)+1&amp;" : _____ "</f>
        <v>8,4 pour aller à 9 : _____ </v>
      </c>
      <c r="C8" s="23"/>
      <c r="D8" s="24">
        <v>28</v>
      </c>
      <c r="E8" s="22" t="str">
        <f>Q8&amp;" : 1000 = ____"</f>
        <v>54 : 1000 = ____</v>
      </c>
      <c r="F8" s="22"/>
      <c r="G8" s="25"/>
      <c r="H8" s="29">
        <f>+INT(N8/10)+1-N8/10</f>
        <v>0.5999999999999996</v>
      </c>
      <c r="I8" s="27"/>
      <c r="J8" s="27"/>
      <c r="K8" s="37">
        <f>Q8/1000</f>
        <v>0.054</v>
      </c>
      <c r="L8"/>
      <c r="M8"/>
      <c r="N8" s="3">
        <f ca="1">_XLL.ALEA.ENTRE.BORNES(1,99)</f>
        <v>84</v>
      </c>
      <c r="Q8" s="3">
        <f ca="1">_XLL.ALEA.ENTRE.BORNES(1,99)</f>
        <v>54</v>
      </c>
      <c r="R8" s="3">
        <f ca="1">_XLL.ALEA.ENTRE.BORNES(2,6)</f>
        <v>4</v>
      </c>
    </row>
    <row r="9" spans="1:18" ht="22.5" customHeight="1">
      <c r="A9" s="21">
        <v>4</v>
      </c>
      <c r="B9" s="22" t="str">
        <f>N9&amp;" : 10 = ____"</f>
        <v>6 : 10 = ____</v>
      </c>
      <c r="C9" s="23"/>
      <c r="D9" s="24">
        <v>29</v>
      </c>
      <c r="E9" s="22" t="str">
        <f>Q9/1000&amp;" pour aller à "&amp;INT(Q9/1000)+1&amp;" : _____ "</f>
        <v>0,947 pour aller à 1 : _____ </v>
      </c>
      <c r="F9" s="22"/>
      <c r="G9" s="25"/>
      <c r="H9" s="29">
        <f>N9/10</f>
        <v>0.6</v>
      </c>
      <c r="I9" s="27"/>
      <c r="J9" s="27"/>
      <c r="K9" s="30">
        <f>+INT(Q9/1000)+1-Q9/1000</f>
        <v>0.05300000000000005</v>
      </c>
      <c r="L9"/>
      <c r="M9"/>
      <c r="N9" s="3">
        <f ca="1">_XLL.ALEA.ENTRE.BORNES(1,99)</f>
        <v>6</v>
      </c>
      <c r="Q9" s="3">
        <f ca="1">_XLL.ALEA.ENTRE.BORNES(100,10000)</f>
        <v>947</v>
      </c>
      <c r="R9" s="3"/>
    </row>
    <row r="10" spans="1:18" ht="22.5" customHeight="1">
      <c r="A10" s="21">
        <v>5</v>
      </c>
      <c r="B10" s="22" t="str">
        <f>N10&amp;" x 19 = ____"</f>
        <v>8 x 19 = ____</v>
      </c>
      <c r="C10" s="23"/>
      <c r="D10" s="24">
        <v>30</v>
      </c>
      <c r="E10" s="22" t="str">
        <f>"Le tiers de "&amp;Q10*3&amp;" est : ____"</f>
        <v>Le tiers de 27 est : ____</v>
      </c>
      <c r="F10" s="22"/>
      <c r="G10" s="25"/>
      <c r="H10" s="26">
        <f>N10*19</f>
        <v>152</v>
      </c>
      <c r="I10" s="27"/>
      <c r="J10" s="27"/>
      <c r="K10" s="26">
        <f>+Q10</f>
        <v>9</v>
      </c>
      <c r="L10"/>
      <c r="M10"/>
      <c r="N10" s="3">
        <f ca="1">_XLL.ALEA.ENTRE.BORNES(1,9)</f>
        <v>8</v>
      </c>
      <c r="Q10" s="3">
        <f ca="1">_XLL.ALEA.ENTRE.BORNES(1,33)</f>
        <v>9</v>
      </c>
      <c r="R10" s="3"/>
    </row>
    <row r="11" spans="1:18" ht="22.5" customHeight="1">
      <c r="A11" s="21">
        <v>6</v>
      </c>
      <c r="B11" s="22" t="str">
        <f>"Le double de "&amp;N11&amp;" est : ____"</f>
        <v>Le double de 5 est : ____</v>
      </c>
      <c r="C11" s="23"/>
      <c r="D11" s="24">
        <v>31</v>
      </c>
      <c r="E11" s="22" t="str">
        <f>Q11&amp;" x ____ = "&amp;Q11*R11</f>
        <v>6 x ____ = 48</v>
      </c>
      <c r="F11" s="22"/>
      <c r="G11" s="25"/>
      <c r="H11" s="29">
        <f>+N11*2</f>
        <v>10</v>
      </c>
      <c r="I11" s="26"/>
      <c r="J11" s="26"/>
      <c r="K11" s="26">
        <f>+R11</f>
        <v>8</v>
      </c>
      <c r="L11"/>
      <c r="M11"/>
      <c r="N11" s="3">
        <f>CHOOSE(O11,0.25,0.5,1,2.5,5)</f>
        <v>5</v>
      </c>
      <c r="O11" s="3">
        <f ca="1">_XLL.ALEA.ENTRE.BORNES(1,5)</f>
        <v>5</v>
      </c>
      <c r="Q11" s="3">
        <f ca="1">_XLL.ALEA.ENTRE.BORNES(2,9)</f>
        <v>6</v>
      </c>
      <c r="R11" s="3">
        <f ca="1">_XLL.ALEA.ENTRE.BORNES(6,9)</f>
        <v>8</v>
      </c>
    </row>
    <row r="12" spans="1:19" ht="22.5" customHeight="1">
      <c r="A12" s="21">
        <v>7</v>
      </c>
      <c r="B12" s="22" t="str">
        <f>N12&amp;" x ____ = "&amp;N12*O12</f>
        <v>4 x ____ = 24</v>
      </c>
      <c r="C12" s="23"/>
      <c r="D12" s="24">
        <v>32</v>
      </c>
      <c r="E12" s="22" t="str">
        <f>Q12&amp;" de "&amp;R12&amp;" est : ____"</f>
        <v>Le quart de 10 est : ____</v>
      </c>
      <c r="F12" s="22"/>
      <c r="G12" s="25"/>
      <c r="H12" s="26">
        <f>+O12</f>
        <v>6</v>
      </c>
      <c r="I12" s="27"/>
      <c r="J12" s="27"/>
      <c r="K12" s="31">
        <f>IF(S12&lt;=3,R12/(S12+1),R12/(S12-2))</f>
        <v>2.5</v>
      </c>
      <c r="L12"/>
      <c r="M12"/>
      <c r="N12" s="3">
        <f ca="1">_XLL.ALEA.ENTRE.BORNES(2,9)</f>
        <v>4</v>
      </c>
      <c r="O12" s="3">
        <f ca="1">_XLL.ALEA.ENTRE.BORNES(6,9)</f>
        <v>6</v>
      </c>
      <c r="Q12" s="3" t="str">
        <f>CHOOSE(S12,"La moitié","Le tiers","Le quart","La moitié","Le tiers","Le quart")</f>
        <v>Le quart</v>
      </c>
      <c r="R12" s="3">
        <f>CHOOSE(S12,0.5,0.75,1,5,7.5,10)</f>
        <v>10</v>
      </c>
      <c r="S12" s="7">
        <f ca="1">_XLL.ALEA.ENTRE.BORNES(1,6)</f>
        <v>6</v>
      </c>
    </row>
    <row r="13" spans="1:18" ht="22.5" customHeight="1">
      <c r="A13" s="21">
        <v>8</v>
      </c>
      <c r="B13" s="22" t="str">
        <f>"Le tiers de "&amp;N13*3&amp;" est : ____"</f>
        <v>Le tiers de 93 est : ____</v>
      </c>
      <c r="C13" s="23"/>
      <c r="D13" s="24">
        <v>33</v>
      </c>
      <c r="E13" s="22" t="str">
        <f>Q13&amp;" : 10 = ____"</f>
        <v>54 : 10 = ____</v>
      </c>
      <c r="F13" s="22"/>
      <c r="G13" s="25"/>
      <c r="H13" s="26">
        <f>+N13</f>
        <v>31</v>
      </c>
      <c r="I13" s="27"/>
      <c r="J13" s="27"/>
      <c r="K13" s="29">
        <f>+Q13/10</f>
        <v>5.4</v>
      </c>
      <c r="L13"/>
      <c r="M13"/>
      <c r="N13" s="3">
        <f ca="1">_XLL.ALEA.ENTRE.BORNES(1,33)</f>
        <v>31</v>
      </c>
      <c r="Q13" s="3">
        <f ca="1">_XLL.ALEA.ENTRE.BORNES(1,99)</f>
        <v>54</v>
      </c>
      <c r="R13" s="3"/>
    </row>
    <row r="14" spans="1:18" ht="22.5" customHeight="1">
      <c r="A14" s="21">
        <v>9</v>
      </c>
      <c r="B14" s="22" t="str">
        <f>N14/10&amp;" + ____ = "&amp;INT(N14/10)+1</f>
        <v>3,6 + ____ = 4</v>
      </c>
      <c r="C14" s="23"/>
      <c r="D14" s="24">
        <v>34</v>
      </c>
      <c r="E14" s="22" t="str">
        <f>Q14&amp;" : 100 = ____"</f>
        <v>84 : 100 = ____</v>
      </c>
      <c r="F14" s="22"/>
      <c r="G14" s="25"/>
      <c r="H14" s="29">
        <f>+INT(N14/10)+1-N14/10</f>
        <v>0.3999999999999999</v>
      </c>
      <c r="I14" s="27"/>
      <c r="J14" s="27"/>
      <c r="K14" s="31">
        <f>Q14/100</f>
        <v>0.84</v>
      </c>
      <c r="L14"/>
      <c r="M14"/>
      <c r="N14" s="3">
        <f ca="1">_XLL.ALEA.ENTRE.BORNES(10,100)</f>
        <v>36</v>
      </c>
      <c r="Q14" s="3">
        <f ca="1">_XLL.ALEA.ENTRE.BORNES(1,99)</f>
        <v>84</v>
      </c>
      <c r="R14" s="3"/>
    </row>
    <row r="15" spans="1:18" ht="22.5" customHeight="1">
      <c r="A15" s="21">
        <v>10</v>
      </c>
      <c r="B15" s="22" t="str">
        <f>N15&amp;" : 10 = ____"</f>
        <v>21 : 10 = ____</v>
      </c>
      <c r="C15" s="23"/>
      <c r="D15" s="24">
        <v>35</v>
      </c>
      <c r="E15" s="22" t="str">
        <f>Q15&amp;" x 19  = ____"</f>
        <v>5 x 19  = ____</v>
      </c>
      <c r="F15" s="22"/>
      <c r="G15" s="25"/>
      <c r="H15" s="29">
        <f>N15/10</f>
        <v>2.1</v>
      </c>
      <c r="I15" s="27"/>
      <c r="J15" s="27"/>
      <c r="K15" s="26">
        <f>Q15*19</f>
        <v>95</v>
      </c>
      <c r="L15"/>
      <c r="M15"/>
      <c r="N15" s="3">
        <f ca="1">_XLL.ALEA.ENTRE.BORNES(1,99)</f>
        <v>21</v>
      </c>
      <c r="O15" s="3">
        <f ca="1">_XLL.ALEA.ENTRE.BORNES(2,5)</f>
        <v>4</v>
      </c>
      <c r="Q15" s="3">
        <f ca="1">_XLL.ALEA.ENTRE.BORNES(1,9)</f>
        <v>5</v>
      </c>
      <c r="R15" s="3"/>
    </row>
    <row r="16" spans="1:18" ht="22.5" customHeight="1">
      <c r="A16" s="21">
        <v>11</v>
      </c>
      <c r="B16" s="22" t="str">
        <f>N16&amp;" x 19 = ____"</f>
        <v>8 x 19 = ____</v>
      </c>
      <c r="C16" s="23"/>
      <c r="D16" s="24">
        <v>36</v>
      </c>
      <c r="E16" s="22" t="str">
        <f>Q16/100&amp;" + ____ = "&amp;INT(Q16/100)+1</f>
        <v>2,63 + ____ = 3</v>
      </c>
      <c r="F16" s="22"/>
      <c r="G16" s="25"/>
      <c r="H16" s="26">
        <f>N16*19</f>
        <v>152</v>
      </c>
      <c r="I16" s="27"/>
      <c r="J16" s="27"/>
      <c r="K16" s="33">
        <f>+INT(Q16/100)+1-Q16/100</f>
        <v>0.3700000000000001</v>
      </c>
      <c r="L16"/>
      <c r="M16"/>
      <c r="N16" s="3">
        <f ca="1">_XLL.ALEA.ENTRE.BORNES(1,9)</f>
        <v>8</v>
      </c>
      <c r="Q16" s="3">
        <f ca="1">_XLL.ALEA.ENTRE.BORNES(10,1000)</f>
        <v>263</v>
      </c>
      <c r="R16" s="3"/>
    </row>
    <row r="17" spans="1:18" ht="22.5" customHeight="1">
      <c r="A17" s="21">
        <v>12</v>
      </c>
      <c r="B17" s="22" t="str">
        <f>"Le triple de "&amp;N17&amp;" est : ____"</f>
        <v>Le triple de 57 est : ____</v>
      </c>
      <c r="C17" s="23"/>
      <c r="D17" s="24">
        <v>37</v>
      </c>
      <c r="E17" s="22" t="str">
        <f>Q17&amp;" x ____ = "&amp;Q17*R17</f>
        <v>9 x ____ = 72</v>
      </c>
      <c r="F17" s="22"/>
      <c r="G17" s="25"/>
      <c r="H17" s="26">
        <f>+N17*3</f>
        <v>171</v>
      </c>
      <c r="I17" s="27"/>
      <c r="J17" s="27"/>
      <c r="K17" s="26">
        <f>+R17</f>
        <v>8</v>
      </c>
      <c r="L17"/>
      <c r="M17"/>
      <c r="N17" s="3">
        <f ca="1">_XLL.ALEA.ENTRE.BORNES(0,99)</f>
        <v>57</v>
      </c>
      <c r="Q17" s="3">
        <f ca="1">_XLL.ALEA.ENTRE.BORNES(2,9)</f>
        <v>9</v>
      </c>
      <c r="R17" s="3">
        <f ca="1">_XLL.ALEA.ENTRE.BORNES(6,9)</f>
        <v>8</v>
      </c>
    </row>
    <row r="18" spans="1:18" ht="22.5" customHeight="1">
      <c r="A18" s="21">
        <v>13</v>
      </c>
      <c r="B18" s="22" t="str">
        <f>N18&amp;" x ____ = "&amp;N18*O18</f>
        <v>5 x ____ = 35</v>
      </c>
      <c r="C18" s="23"/>
      <c r="D18" s="24">
        <v>38</v>
      </c>
      <c r="E18" s="22" t="str">
        <f>"Le tiers de "&amp;Q18*3&amp;" est : ____"</f>
        <v>Le tiers de 15 est : ____</v>
      </c>
      <c r="F18" s="22"/>
      <c r="G18" s="25"/>
      <c r="H18" s="26">
        <f>+O18</f>
        <v>7</v>
      </c>
      <c r="I18" s="27"/>
      <c r="J18" s="27"/>
      <c r="K18" s="26">
        <f>+Q18</f>
        <v>5</v>
      </c>
      <c r="L18"/>
      <c r="M18"/>
      <c r="N18" s="3">
        <f ca="1">_XLL.ALEA.ENTRE.BORNES(1,9)</f>
        <v>5</v>
      </c>
      <c r="O18" s="3">
        <f ca="1">_XLL.ALEA.ENTRE.BORNES(6,9)</f>
        <v>7</v>
      </c>
      <c r="Q18" s="3">
        <f ca="1">_XLL.ALEA.ENTRE.BORNES(1,33)</f>
        <v>5</v>
      </c>
      <c r="R18" s="3"/>
    </row>
    <row r="19" spans="1:18" ht="22.5" customHeight="1">
      <c r="A19" s="21">
        <v>14</v>
      </c>
      <c r="B19" s="22" t="str">
        <f>N19&amp;" : 10 =_____"</f>
        <v>56 : 10 =_____</v>
      </c>
      <c r="C19" s="23"/>
      <c r="D19" s="24">
        <v>39</v>
      </c>
      <c r="E19" s="22" t="str">
        <f>"Le double de "&amp;Q19&amp;" est : ____"</f>
        <v>Le double de 1 est : ____</v>
      </c>
      <c r="F19" s="22"/>
      <c r="G19" s="25"/>
      <c r="H19" s="29">
        <f>+N19/10</f>
        <v>5.6</v>
      </c>
      <c r="I19" s="27"/>
      <c r="J19" s="27"/>
      <c r="K19" s="29">
        <f>+Q19*2</f>
        <v>2</v>
      </c>
      <c r="L19"/>
      <c r="M19"/>
      <c r="N19" s="3">
        <f ca="1">_XLL.ALEA.ENTRE.BORNES(1,99)</f>
        <v>56</v>
      </c>
      <c r="Q19" s="3">
        <f>CHOOSE(R19,0.25,0.5,1,2.5,5)</f>
        <v>1</v>
      </c>
      <c r="R19" s="3">
        <f ca="1">_XLL.ALEA.ENTRE.BORNES(1,5)</f>
        <v>3</v>
      </c>
    </row>
    <row r="20" spans="1:18" ht="22.5" customHeight="1">
      <c r="A20" s="21">
        <v>15</v>
      </c>
      <c r="B20" s="22" t="str">
        <f>"La moitié de "&amp;N20&amp;" est : ____"</f>
        <v>La moitié de 0,5 est : ____</v>
      </c>
      <c r="C20" s="23"/>
      <c r="D20" s="24">
        <v>40</v>
      </c>
      <c r="E20" s="22" t="str">
        <f>Q20&amp;" : 10 =_____"</f>
        <v>34 : 10 =_____</v>
      </c>
      <c r="F20" s="22"/>
      <c r="G20" s="25"/>
      <c r="H20" s="33">
        <f>+N20/2</f>
        <v>0.25</v>
      </c>
      <c r="I20" s="27"/>
      <c r="J20" s="27"/>
      <c r="K20" s="29">
        <f>Q20/10</f>
        <v>3.4</v>
      </c>
      <c r="L20"/>
      <c r="M20"/>
      <c r="N20" s="3">
        <f>CHOOSE(O20,0.5,1,2,5,10)</f>
        <v>0.5</v>
      </c>
      <c r="O20" s="3">
        <f ca="1">_XLL.ALEA.ENTRE.BORNES(1,5)</f>
        <v>1</v>
      </c>
      <c r="Q20" s="3">
        <f ca="1">_XLL.ALEA.ENTRE.BORNES(1,99)</f>
        <v>34</v>
      </c>
      <c r="R20" s="3"/>
    </row>
    <row r="21" spans="1:18" ht="22.5" customHeight="1">
      <c r="A21" s="21">
        <v>16</v>
      </c>
      <c r="B21" s="22" t="str">
        <f>N21&amp;" : 1000 = _____"</f>
        <v>38 : 1000 = _____</v>
      </c>
      <c r="C21" s="23"/>
      <c r="D21" s="24">
        <v>41</v>
      </c>
      <c r="E21" s="22" t="str">
        <f>Q21&amp;" x 19 = ____"</f>
        <v>5 x 19 = ____</v>
      </c>
      <c r="F21" s="22"/>
      <c r="G21" s="25"/>
      <c r="H21" s="37">
        <f>N21/1000</f>
        <v>0.038</v>
      </c>
      <c r="I21" s="27"/>
      <c r="J21" s="27"/>
      <c r="K21" s="26">
        <f>Q21*19</f>
        <v>95</v>
      </c>
      <c r="L21"/>
      <c r="M21"/>
      <c r="N21" s="3">
        <f ca="1">_XLL.ALEA.ENTRE.BORNES(1,99)</f>
        <v>38</v>
      </c>
      <c r="Q21" s="3">
        <f ca="1">(_XLL.ALEA.ENTRE.BORNES(1,9))</f>
        <v>5</v>
      </c>
      <c r="R21" s="3"/>
    </row>
    <row r="22" spans="1:18" ht="22.5" customHeight="1">
      <c r="A22" s="21">
        <v>17</v>
      </c>
      <c r="B22" s="22" t="str">
        <f>N22/100&amp;" pour aller à "&amp;INT(N22/100)+1&amp;" : _____ "</f>
        <v>9,39 pour aller à 10 : _____ </v>
      </c>
      <c r="C22" s="23"/>
      <c r="D22" s="24">
        <v>42</v>
      </c>
      <c r="E22" s="22" t="str">
        <f>Q22/10&amp;" pour aller à "&amp;INT(Q22/10)+1&amp;" : _____ "</f>
        <v>7,2 pour aller à 8 : _____ </v>
      </c>
      <c r="F22" s="22"/>
      <c r="G22" s="25"/>
      <c r="H22" s="33">
        <f>+INT(N22/100)+1-N22/100</f>
        <v>0.6099999999999994</v>
      </c>
      <c r="I22" s="27"/>
      <c r="J22" s="27"/>
      <c r="K22" s="29">
        <f>+INT(Q22/10)+1-Q22/10</f>
        <v>0.7999999999999998</v>
      </c>
      <c r="L22"/>
      <c r="M22"/>
      <c r="N22" s="3">
        <f ca="1">_XLL.ALEA.ENTRE.BORNES(10,999)</f>
        <v>939</v>
      </c>
      <c r="Q22" s="3">
        <f ca="1">_XLL.ALEA.ENTRE.BORNES(1,100)</f>
        <v>72</v>
      </c>
      <c r="R22" s="3"/>
    </row>
    <row r="23" spans="1:18" ht="22.5" customHeight="1">
      <c r="A23" s="21">
        <v>18</v>
      </c>
      <c r="B23" s="22" t="str">
        <f>N23&amp;" : 100 = ____"</f>
        <v>97 : 100 = ____</v>
      </c>
      <c r="C23" s="23"/>
      <c r="D23" s="24">
        <v>43</v>
      </c>
      <c r="E23" s="22" t="str">
        <f>Q23&amp;" x ____ = "&amp;Q23*R23</f>
        <v>2 x ____ = 16</v>
      </c>
      <c r="F23" s="22"/>
      <c r="G23" s="25"/>
      <c r="H23" s="33">
        <f>+N23/100</f>
        <v>0.97</v>
      </c>
      <c r="I23" s="27"/>
      <c r="J23" s="27"/>
      <c r="K23" s="26">
        <f>+R23</f>
        <v>8</v>
      </c>
      <c r="L23"/>
      <c r="M23"/>
      <c r="N23" s="3">
        <f ca="1">_XLL.ALEA.ENTRE.BORNES(1,99)</f>
        <v>97</v>
      </c>
      <c r="Q23" s="3">
        <f ca="1">_XLL.ALEA.ENTRE.BORNES(2,9)</f>
        <v>2</v>
      </c>
      <c r="R23" s="3">
        <f ca="1">_XLL.ALEA.ENTRE.BORNES(6,9)</f>
        <v>8</v>
      </c>
    </row>
    <row r="24" spans="1:18" ht="22.5" customHeight="1">
      <c r="A24" s="21">
        <v>19</v>
      </c>
      <c r="B24" s="22" t="str">
        <f>N24&amp;" x ____ = "&amp;N24*O24</f>
        <v>5 x ____ = 30</v>
      </c>
      <c r="C24" s="23"/>
      <c r="D24" s="24">
        <v>44</v>
      </c>
      <c r="E24" s="22" t="str">
        <f>Q24&amp;" : 10 = ____"</f>
        <v>37 : 10 = ____</v>
      </c>
      <c r="F24" s="22"/>
      <c r="G24" s="25"/>
      <c r="H24" s="26">
        <f>+O24</f>
        <v>6</v>
      </c>
      <c r="I24" s="27"/>
      <c r="J24" s="27"/>
      <c r="K24" s="29">
        <f>+Q24/10</f>
        <v>3.7</v>
      </c>
      <c r="L24"/>
      <c r="M24"/>
      <c r="N24" s="3">
        <f ca="1">_XLL.ALEA.ENTRE.BORNES(2,9)</f>
        <v>5</v>
      </c>
      <c r="O24" s="3">
        <f ca="1">_XLL.ALEA.ENTRE.BORNES(6,9)</f>
        <v>6</v>
      </c>
      <c r="Q24" s="3">
        <f ca="1">_XLL.ALEA.ENTRE.BORNES(1,99)</f>
        <v>37</v>
      </c>
      <c r="R24" s="3"/>
    </row>
    <row r="25" spans="1:18" ht="22.5" customHeight="1">
      <c r="A25" s="21">
        <v>20</v>
      </c>
      <c r="B25" s="22" t="str">
        <f>N25&amp;" de "&amp;O25&amp;" est : ____"</f>
        <v>Le triple de 2,5 est : ____</v>
      </c>
      <c r="C25" s="23"/>
      <c r="D25" s="24">
        <v>45</v>
      </c>
      <c r="E25" s="34" t="str">
        <f>"La moitié de "&amp;Q25&amp;" est : ____"</f>
        <v>La moitié de 10 est : ____</v>
      </c>
      <c r="F25" s="22"/>
      <c r="G25" s="25"/>
      <c r="H25" s="29">
        <f>IF(P25&lt;=3,O25*(P25+1),O25*(P25-2))</f>
        <v>7.5</v>
      </c>
      <c r="I25" s="27"/>
      <c r="J25" s="27"/>
      <c r="K25" s="33">
        <f>+Q25/2</f>
        <v>5</v>
      </c>
      <c r="L25"/>
      <c r="M25"/>
      <c r="N25" s="3" t="str">
        <f>CHOOSE(P25,"Le double","Le triple","Le quadruple","Le double","Le triple","Le quadruple")</f>
        <v>Le triple</v>
      </c>
      <c r="O25" s="3">
        <f>CHOOSE(P25,0.25,0.25,0.25,2.5,2.5,2.5)</f>
        <v>2.5</v>
      </c>
      <c r="P25" s="7">
        <f ca="1">_XLL.ALEA.ENTRE.BORNES(1,6)</f>
        <v>5</v>
      </c>
      <c r="Q25" s="3">
        <f>CHOOSE(R25,0.5,1,2,5,10)</f>
        <v>10</v>
      </c>
      <c r="R25" s="3">
        <f ca="1">_XLL.ALEA.ENTRE.BORNES(1,5)</f>
        <v>5</v>
      </c>
    </row>
    <row r="26" spans="1:18" ht="22.5" customHeight="1">
      <c r="A26" s="21">
        <v>21</v>
      </c>
      <c r="B26" s="22" t="str">
        <f>N26&amp;" x 19 = ____"</f>
        <v>1 x 19 = ____</v>
      </c>
      <c r="C26" s="23"/>
      <c r="D26" s="24">
        <v>46</v>
      </c>
      <c r="E26" s="22" t="str">
        <f>Q26&amp;" : 100 =_____"</f>
        <v>99 : 100 =_____</v>
      </c>
      <c r="F26" s="35"/>
      <c r="G26" s="36"/>
      <c r="H26" s="26">
        <f>N26*19</f>
        <v>19</v>
      </c>
      <c r="I26" s="27"/>
      <c r="J26" s="27"/>
      <c r="K26" s="31">
        <f>Q26/100</f>
        <v>0.99</v>
      </c>
      <c r="L26"/>
      <c r="M26"/>
      <c r="N26" s="3">
        <f ca="1">_XLL.ALEA.ENTRE.BORNES(1,9)</f>
        <v>1</v>
      </c>
      <c r="Q26" s="3">
        <f ca="1">_XLL.ALEA.ENTRE.BORNES(1,99)</f>
        <v>99</v>
      </c>
      <c r="R26" s="3"/>
    </row>
    <row r="27" spans="1:18" ht="22.5" customHeight="1">
      <c r="A27" s="21">
        <v>22</v>
      </c>
      <c r="B27" s="22" t="str">
        <f>N27&amp;" : 10 =_____"</f>
        <v>55 : 10 =_____</v>
      </c>
      <c r="C27" s="23"/>
      <c r="D27" s="24">
        <v>47</v>
      </c>
      <c r="E27" s="22" t="str">
        <f>Q27&amp;" x 19 = ____"</f>
        <v>6 x 19 = ____</v>
      </c>
      <c r="F27" s="35"/>
      <c r="G27" s="36"/>
      <c r="H27" s="47">
        <f>N27/10</f>
        <v>5.5</v>
      </c>
      <c r="I27" s="27"/>
      <c r="J27" s="27"/>
      <c r="K27" s="26">
        <f>Q27*19</f>
        <v>114</v>
      </c>
      <c r="L27"/>
      <c r="M27"/>
      <c r="N27" s="3">
        <f ca="1">_XLL.ALEA.ENTRE.BORNES(1,99)</f>
        <v>55</v>
      </c>
      <c r="Q27" s="3">
        <f ca="1">_XLL.ALEA.ENTRE.BORNES(1,9)</f>
        <v>6</v>
      </c>
      <c r="R27" s="3"/>
    </row>
    <row r="28" spans="1:18" ht="22.5" customHeight="1">
      <c r="A28" s="21">
        <v>23</v>
      </c>
      <c r="B28" s="22" t="str">
        <f>N28/10&amp;" + ____ = "&amp;INT(N28/10)+1</f>
        <v>3,1 + ____ = 4</v>
      </c>
      <c r="C28" s="23"/>
      <c r="D28" s="24">
        <v>48</v>
      </c>
      <c r="E28" s="34" t="str">
        <f>Q28/10&amp;" + ____ = "&amp;INT(Q28/10)+1</f>
        <v>5,9 + ____ = 6</v>
      </c>
      <c r="F28" s="35"/>
      <c r="G28" s="36"/>
      <c r="H28" s="29">
        <f>+INT(N28/10)+1-N28/10</f>
        <v>0.8999999999999999</v>
      </c>
      <c r="I28" s="27"/>
      <c r="J28" s="27"/>
      <c r="K28" s="29">
        <f>+INT(Q28/10)+1-Q28/10</f>
        <v>0.09999999999999964</v>
      </c>
      <c r="L28"/>
      <c r="M28"/>
      <c r="N28" s="3">
        <f ca="1">_XLL.ALEA.ENTRE.BORNES(10,100)</f>
        <v>31</v>
      </c>
      <c r="Q28" s="3">
        <f ca="1">_XLL.ALEA.ENTRE.BORNES(1,100)</f>
        <v>59</v>
      </c>
      <c r="R28" s="3"/>
    </row>
    <row r="29" spans="1:18" ht="22.5" customHeight="1">
      <c r="A29" s="21">
        <v>24</v>
      </c>
      <c r="B29" s="22" t="str">
        <f>"Le triple de "&amp;N29&amp;" est : ____"</f>
        <v>Le triple de 33 est : ____</v>
      </c>
      <c r="C29" s="23"/>
      <c r="D29" s="24">
        <v>49</v>
      </c>
      <c r="E29" s="22" t="str">
        <f>Q29&amp;" x ____ = "&amp;Q29*R29</f>
        <v>5 x ____ = 45</v>
      </c>
      <c r="F29" s="35"/>
      <c r="G29" s="36"/>
      <c r="H29" s="26">
        <f>+N29*3</f>
        <v>99</v>
      </c>
      <c r="I29" s="27"/>
      <c r="J29" s="27"/>
      <c r="K29" s="26">
        <f>+R29</f>
        <v>9</v>
      </c>
      <c r="L29"/>
      <c r="M29"/>
      <c r="N29" s="3">
        <f ca="1">_XLL.ALEA.ENTRE.BORNES(0,99)</f>
        <v>33</v>
      </c>
      <c r="Q29" s="3">
        <f ca="1">_XLL.ALEA.ENTRE.BORNES(2,9)</f>
        <v>5</v>
      </c>
      <c r="R29" s="3">
        <f ca="1">_XLL.ALEA.ENTRE.BORNES(6,9)</f>
        <v>9</v>
      </c>
    </row>
    <row r="30" spans="1:18" ht="22.5" customHeight="1">
      <c r="A30" s="21">
        <v>25</v>
      </c>
      <c r="B30" s="22" t="str">
        <f>N30&amp;" x ____ = "&amp;N30*O30</f>
        <v>5 x ____ = 45</v>
      </c>
      <c r="C30" s="23"/>
      <c r="D30" s="24">
        <v>50</v>
      </c>
      <c r="E30" s="22" t="str">
        <f>"Le triple de "&amp;Q30&amp;" est : ____"</f>
        <v>Le triple de 8 est : ____</v>
      </c>
      <c r="F30" s="35"/>
      <c r="G30" s="36"/>
      <c r="H30" s="26">
        <f>+O30</f>
        <v>9</v>
      </c>
      <c r="I30" s="27"/>
      <c r="J30" s="27"/>
      <c r="K30" s="26">
        <f>+Q30*3</f>
        <v>24</v>
      </c>
      <c r="L30"/>
      <c r="M30"/>
      <c r="N30" s="3">
        <f ca="1">_XLL.ALEA.ENTRE.BORNES(2,9)</f>
        <v>5</v>
      </c>
      <c r="O30" s="3">
        <f ca="1">_XLL.ALEA.ENTRE.BORNES(6,9)</f>
        <v>9</v>
      </c>
      <c r="Q30" s="3">
        <f ca="1">_XLL.ALEA.ENTRE.BORNES(1,99)</f>
        <v>8</v>
      </c>
      <c r="R30" s="3"/>
    </row>
    <row r="31" spans="1:18" ht="15">
      <c r="A31" s="15"/>
      <c r="B31" s="22"/>
      <c r="C31" s="39"/>
      <c r="D31" s="17"/>
      <c r="E31" s="16"/>
      <c r="F31" s="16"/>
      <c r="G31" s="18"/>
      <c r="H31" s="26"/>
      <c r="K31" s="40"/>
      <c r="Q31" s="3"/>
      <c r="R31" s="3"/>
    </row>
    <row r="32" spans="1:18" ht="15">
      <c r="A32" s="15"/>
      <c r="B32" s="16"/>
      <c r="C32" s="16"/>
      <c r="D32" s="17"/>
      <c r="E32" s="16"/>
      <c r="F32" s="16"/>
      <c r="G32" s="16"/>
      <c r="H32" s="27"/>
      <c r="K32" s="16"/>
      <c r="Q32" s="3"/>
      <c r="R32" s="3"/>
    </row>
    <row r="33" spans="1:18" ht="1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ht="15">
      <c r="A34" s="50"/>
      <c r="B34" s="50"/>
      <c r="C34" s="16"/>
      <c r="D34" s="17"/>
      <c r="E34" s="16"/>
      <c r="F34" s="16"/>
      <c r="G34" s="16"/>
      <c r="H34" s="27"/>
      <c r="Q34" s="3"/>
      <c r="R34" s="3"/>
    </row>
    <row r="35" spans="1:18" ht="15">
      <c r="A35" s="50"/>
      <c r="B35" s="50"/>
      <c r="C35" s="16"/>
      <c r="D35" s="17"/>
      <c r="E35" s="16"/>
      <c r="F35" s="16"/>
      <c r="G35" s="16"/>
      <c r="H35" s="27"/>
      <c r="Q35" s="3"/>
      <c r="R35" s="3"/>
    </row>
    <row r="36" spans="1:7" ht="15">
      <c r="A36" s="50"/>
      <c r="B36" s="50"/>
      <c r="C36" s="16"/>
      <c r="D36" s="17"/>
      <c r="E36" s="16"/>
      <c r="F36" s="16"/>
      <c r="G36" s="16"/>
    </row>
    <row r="37" spans="1:7" ht="15">
      <c r="A37" s="50"/>
      <c r="B37" s="50"/>
      <c r="C37" s="16"/>
      <c r="D37" s="17"/>
      <c r="E37" s="16"/>
      <c r="F37" s="16"/>
      <c r="G37" s="16"/>
    </row>
    <row r="38" spans="1:7" ht="15">
      <c r="A38" s="50"/>
      <c r="B38" s="50"/>
      <c r="C38" s="16"/>
      <c r="D38" s="17"/>
      <c r="E38" s="16"/>
      <c r="F38" s="16"/>
      <c r="G38" s="16"/>
    </row>
    <row r="39" ht="15">
      <c r="D39" s="42"/>
    </row>
    <row r="40" ht="15">
      <c r="D40" s="42"/>
    </row>
    <row r="41" ht="15">
      <c r="D41" s="42"/>
    </row>
    <row r="42" ht="15">
      <c r="D42" s="42"/>
    </row>
    <row r="43" ht="15">
      <c r="D43" s="42"/>
    </row>
    <row r="44" ht="15">
      <c r="D44" s="42"/>
    </row>
    <row r="45" ht="15">
      <c r="D45" s="42"/>
    </row>
    <row r="46" ht="15">
      <c r="D46" s="42"/>
    </row>
    <row r="47" ht="15">
      <c r="D47" s="42"/>
    </row>
    <row r="48" ht="15">
      <c r="D48" s="42"/>
    </row>
    <row r="49" ht="15">
      <c r="D49" s="42"/>
    </row>
    <row r="50" ht="15">
      <c r="D50" s="42"/>
    </row>
    <row r="51" ht="15">
      <c r="D51" s="42"/>
    </row>
    <row r="52" ht="15">
      <c r="D52" s="42"/>
    </row>
    <row r="53" ht="15">
      <c r="D53" s="42"/>
    </row>
    <row r="54" ht="15">
      <c r="D54" s="42"/>
    </row>
    <row r="55" ht="15">
      <c r="D55" s="42"/>
    </row>
    <row r="56" ht="15">
      <c r="D56" s="42"/>
    </row>
    <row r="57" ht="15">
      <c r="D57" s="42"/>
    </row>
    <row r="58" ht="15">
      <c r="D58" s="42"/>
    </row>
    <row r="59" ht="15">
      <c r="D59" s="42"/>
    </row>
    <row r="60" ht="15">
      <c r="D60" s="42"/>
    </row>
    <row r="61" ht="15">
      <c r="D61" s="42"/>
    </row>
    <row r="62" ht="15">
      <c r="D62" s="42"/>
    </row>
    <row r="63" ht="15">
      <c r="D63" s="42"/>
    </row>
    <row r="64" ht="15">
      <c r="D64" s="42"/>
    </row>
    <row r="65" ht="15">
      <c r="D65" s="42"/>
    </row>
    <row r="66" ht="15">
      <c r="D66" s="42"/>
    </row>
    <row r="67" ht="15">
      <c r="D67" s="42"/>
    </row>
    <row r="68" ht="15">
      <c r="D68" s="42"/>
    </row>
    <row r="69" ht="15">
      <c r="D69" s="42"/>
    </row>
    <row r="70" ht="15">
      <c r="D70" s="42"/>
    </row>
    <row r="71" ht="15">
      <c r="D71" s="42"/>
    </row>
    <row r="72" ht="15">
      <c r="D72" s="42"/>
    </row>
    <row r="73" ht="15">
      <c r="D73" s="42"/>
    </row>
    <row r="74" ht="15">
      <c r="D74" s="42"/>
    </row>
    <row r="75" ht="15">
      <c r="D75" s="42"/>
    </row>
    <row r="76" ht="15">
      <c r="D76" s="42"/>
    </row>
    <row r="77" ht="15">
      <c r="D77" s="42"/>
    </row>
    <row r="78" ht="15">
      <c r="D78" s="42"/>
    </row>
    <row r="79" ht="15">
      <c r="D79" s="42"/>
    </row>
    <row r="80" ht="15">
      <c r="D80" s="42"/>
    </row>
    <row r="81" ht="15">
      <c r="D81" s="42"/>
    </row>
    <row r="82" ht="15">
      <c r="D82" s="42"/>
    </row>
    <row r="83" ht="15">
      <c r="D83" s="42"/>
    </row>
    <row r="84" ht="15">
      <c r="D84" s="42"/>
    </row>
    <row r="85" ht="15">
      <c r="D85" s="42"/>
    </row>
    <row r="86" ht="15">
      <c r="D86" s="42"/>
    </row>
    <row r="87" ht="15">
      <c r="D87" s="42"/>
    </row>
    <row r="88" ht="15">
      <c r="D88" s="42"/>
    </row>
    <row r="89" ht="15">
      <c r="D89" s="42"/>
    </row>
    <row r="90" ht="15">
      <c r="D90" s="42"/>
    </row>
    <row r="91" ht="15">
      <c r="D91" s="42"/>
    </row>
    <row r="92" ht="15">
      <c r="D92" s="42"/>
    </row>
    <row r="93" ht="15">
      <c r="D93" s="42"/>
    </row>
    <row r="94" ht="15">
      <c r="D94" s="42"/>
    </row>
    <row r="95" ht="15">
      <c r="D95" s="42"/>
    </row>
    <row r="96" ht="15">
      <c r="D96" s="42"/>
    </row>
    <row r="97" ht="15">
      <c r="D97" s="42"/>
    </row>
    <row r="98" ht="15">
      <c r="D98" s="42"/>
    </row>
    <row r="99" ht="15">
      <c r="D99" s="42"/>
    </row>
    <row r="100" ht="15">
      <c r="D100" s="42"/>
    </row>
    <row r="101" ht="15">
      <c r="D101" s="42"/>
    </row>
    <row r="102" ht="15">
      <c r="D102" s="42"/>
    </row>
    <row r="103" ht="15">
      <c r="D103" s="42"/>
    </row>
    <row r="104" ht="15">
      <c r="D104" s="42"/>
    </row>
    <row r="105" ht="15">
      <c r="D105" s="42"/>
    </row>
    <row r="106" ht="15">
      <c r="D106" s="42"/>
    </row>
    <row r="107" ht="15">
      <c r="D107" s="42"/>
    </row>
    <row r="108" ht="15">
      <c r="D108" s="42"/>
    </row>
    <row r="109" ht="15">
      <c r="D109" s="42"/>
    </row>
    <row r="110" ht="15">
      <c r="D110" s="42"/>
    </row>
    <row r="111" ht="15">
      <c r="D111" s="42"/>
    </row>
    <row r="112" ht="15">
      <c r="D112" s="42"/>
    </row>
    <row r="113" ht="15">
      <c r="D113" s="42"/>
    </row>
    <row r="114" ht="15">
      <c r="D114" s="42"/>
    </row>
    <row r="115" ht="15">
      <c r="D115" s="42"/>
    </row>
    <row r="116" ht="15">
      <c r="D116" s="42"/>
    </row>
    <row r="117" ht="15">
      <c r="D117" s="42"/>
    </row>
    <row r="118" ht="15">
      <c r="D118" s="42"/>
    </row>
    <row r="119" ht="15">
      <c r="D119" s="42"/>
    </row>
    <row r="120" ht="15">
      <c r="D120" s="42"/>
    </row>
    <row r="121" ht="15">
      <c r="D121" s="42"/>
    </row>
    <row r="122" ht="15">
      <c r="D122" s="42"/>
    </row>
    <row r="123" ht="15">
      <c r="D123" s="42"/>
    </row>
    <row r="124" ht="15">
      <c r="D124" s="42"/>
    </row>
    <row r="125" ht="15">
      <c r="D125" s="42"/>
    </row>
    <row r="126" ht="15">
      <c r="D126" s="42"/>
    </row>
    <row r="127" ht="15">
      <c r="D127" s="42"/>
    </row>
    <row r="128" ht="15">
      <c r="D128" s="42"/>
    </row>
    <row r="129" ht="15">
      <c r="D129" s="42"/>
    </row>
    <row r="130" ht="15">
      <c r="D130" s="42"/>
    </row>
    <row r="131" ht="15">
      <c r="D131" s="42"/>
    </row>
    <row r="132" ht="15">
      <c r="D132" s="42"/>
    </row>
    <row r="133" ht="15">
      <c r="D133" s="42"/>
    </row>
    <row r="134" ht="15">
      <c r="D134" s="42"/>
    </row>
    <row r="135" ht="15">
      <c r="D135" s="42"/>
    </row>
    <row r="136" ht="15">
      <c r="D136" s="42"/>
    </row>
    <row r="137" ht="15">
      <c r="D137" s="42"/>
    </row>
    <row r="138" ht="15">
      <c r="D138" s="42"/>
    </row>
    <row r="139" ht="15">
      <c r="D139" s="42"/>
    </row>
    <row r="140" ht="15">
      <c r="D140" s="42"/>
    </row>
    <row r="141" ht="15">
      <c r="D141" s="42"/>
    </row>
    <row r="142" ht="15">
      <c r="D142" s="42"/>
    </row>
    <row r="143" ht="15">
      <c r="D143" s="42"/>
    </row>
    <row r="144" ht="15">
      <c r="D144" s="42"/>
    </row>
    <row r="145" ht="15">
      <c r="D145" s="42"/>
    </row>
    <row r="146" ht="15">
      <c r="D146" s="42"/>
    </row>
    <row r="147" ht="15">
      <c r="D147" s="42"/>
    </row>
    <row r="148" ht="15">
      <c r="D148" s="42"/>
    </row>
    <row r="149" ht="15">
      <c r="D149" s="42"/>
    </row>
    <row r="150" ht="15">
      <c r="D150" s="42"/>
    </row>
    <row r="151" ht="15">
      <c r="D151" s="42"/>
    </row>
    <row r="152" ht="15">
      <c r="D152" s="42"/>
    </row>
    <row r="153" ht="15">
      <c r="D153" s="42"/>
    </row>
    <row r="154" ht="15">
      <c r="D154" s="42"/>
    </row>
    <row r="155" ht="15">
      <c r="D155" s="42"/>
    </row>
    <row r="156" ht="15">
      <c r="D156" s="42"/>
    </row>
    <row r="157" ht="15">
      <c r="D157" s="42"/>
    </row>
    <row r="158" ht="15">
      <c r="D158" s="42"/>
    </row>
    <row r="159" ht="15">
      <c r="D159" s="42"/>
    </row>
  </sheetData>
  <sheetProtection selectLockedCells="1" selectUnlockedCells="1"/>
  <mergeCells count="10">
    <mergeCell ref="N5:O5"/>
    <mergeCell ref="A34:B34"/>
    <mergeCell ref="A35:B35"/>
    <mergeCell ref="A36:B36"/>
    <mergeCell ref="A37:B37"/>
    <mergeCell ref="A38:B38"/>
    <mergeCell ref="A2:F2"/>
    <mergeCell ref="H2:K2"/>
    <mergeCell ref="A3:F3"/>
    <mergeCell ref="H4:K4"/>
  </mergeCells>
  <printOptions/>
  <pageMargins left="0.42986111111111114" right="0.3402777777777778" top="0.44999999999999996" bottom="0.75" header="0.3" footer="0.3"/>
  <pageSetup horizontalDpi="300" verticalDpi="300" orientation="portrait" paperSize="9" r:id="rId2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9"/>
  <sheetViews>
    <sheetView showGridLines="0" tabSelected="1" zoomScalePageLayoutView="0" workbookViewId="0" topLeftCell="A19">
      <selection activeCell="E38" sqref="E38"/>
    </sheetView>
  </sheetViews>
  <sheetFormatPr defaultColWidth="11.421875" defaultRowHeight="15"/>
  <cols>
    <col min="1" max="1" width="6.28125" style="1" customWidth="1"/>
    <col min="2" max="2" width="25.28125" style="0" customWidth="1"/>
    <col min="3" max="3" width="3.421875" style="0" customWidth="1"/>
    <col min="4" max="4" width="5.00390625" style="2" customWidth="1"/>
    <col min="5" max="5" width="27.57421875" style="0" customWidth="1"/>
    <col min="6" max="6" width="3.140625" style="0" customWidth="1"/>
    <col min="7" max="7" width="1.28515625" style="0" customWidth="1"/>
    <col min="8" max="8" width="8.57421875" style="0" customWidth="1"/>
    <col min="9" max="10" width="0" style="0" hidden="1" customWidth="1"/>
    <col min="11" max="11" width="8.8515625" style="0" customWidth="1"/>
    <col min="12" max="15" width="0" style="3" hidden="1" customWidth="1"/>
    <col min="16" max="18" width="0" style="0" hidden="1" customWidth="1"/>
  </cols>
  <sheetData>
    <row r="1" spans="1:14" ht="12.75" customHeight="1">
      <c r="A1" s="4"/>
      <c r="B1" s="5"/>
      <c r="C1" s="5"/>
      <c r="D1" s="6"/>
      <c r="E1" s="5"/>
      <c r="F1" s="5"/>
      <c r="G1" s="5"/>
      <c r="L1" s="3">
        <f>ROUND(+N1*1000,0)</f>
        <v>480</v>
      </c>
      <c r="N1" s="7">
        <f ca="1">RAND()</f>
        <v>0.47977510273849067</v>
      </c>
    </row>
    <row r="2" spans="1:11" ht="27.75" customHeight="1">
      <c r="A2" s="56" t="str">
        <f>"Défi : 50 calculs en 5 minutes (série "&amp;L1&amp;")"</f>
        <v>Défi : 50 calculs en 5 minutes (série 480)</v>
      </c>
      <c r="B2" s="56"/>
      <c r="C2" s="56"/>
      <c r="D2" s="56"/>
      <c r="E2" s="56"/>
      <c r="F2" s="56"/>
      <c r="G2" s="8"/>
      <c r="H2" s="52" t="str">
        <f>"série "&amp;L1</f>
        <v>série 480</v>
      </c>
      <c r="I2" s="52"/>
      <c r="J2" s="52"/>
      <c r="K2" s="52"/>
    </row>
    <row r="3" spans="1:9" ht="15">
      <c r="A3" s="53" t="s">
        <v>6</v>
      </c>
      <c r="B3" s="53"/>
      <c r="C3" s="53"/>
      <c r="D3" s="53"/>
      <c r="E3" s="53"/>
      <c r="F3" s="53"/>
      <c r="G3" s="9"/>
      <c r="H3" s="10"/>
      <c r="I3" s="10"/>
    </row>
    <row r="4" spans="1:15" ht="11.25" customHeight="1">
      <c r="A4" s="11"/>
      <c r="B4" s="12"/>
      <c r="C4" s="12"/>
      <c r="D4" s="13"/>
      <c r="E4" s="12"/>
      <c r="F4" s="12"/>
      <c r="G4" s="9"/>
      <c r="H4" s="54" t="s">
        <v>0</v>
      </c>
      <c r="I4" s="54"/>
      <c r="J4" s="54"/>
      <c r="K4" s="54"/>
      <c r="L4"/>
      <c r="M4"/>
      <c r="N4"/>
      <c r="O4"/>
    </row>
    <row r="5" spans="1:18" ht="15" customHeight="1">
      <c r="A5" s="15"/>
      <c r="B5" s="16"/>
      <c r="C5" s="16"/>
      <c r="D5" s="17"/>
      <c r="E5" s="16"/>
      <c r="F5" s="16"/>
      <c r="G5" s="18"/>
      <c r="H5" s="14" t="s">
        <v>1</v>
      </c>
      <c r="I5" s="14"/>
      <c r="J5" s="14"/>
      <c r="K5" s="14" t="s">
        <v>2</v>
      </c>
      <c r="L5"/>
      <c r="M5"/>
      <c r="N5" s="55" t="s">
        <v>3</v>
      </c>
      <c r="O5" s="55"/>
      <c r="Q5" s="20" t="s">
        <v>4</v>
      </c>
      <c r="R5" s="3"/>
    </row>
    <row r="6" spans="1:18" ht="22.5" customHeight="1">
      <c r="A6" s="21">
        <v>1</v>
      </c>
      <c r="B6" s="22" t="str">
        <f>N6&amp;" x ____ = "&amp;N6*O6</f>
        <v>2 x ____ = 16</v>
      </c>
      <c r="C6" s="23"/>
      <c r="D6" s="24">
        <v>26</v>
      </c>
      <c r="E6" s="22" t="str">
        <f>Q6&amp;" + "&amp;R6&amp;" = _____"</f>
        <v>17,9 + 16,7 = _____</v>
      </c>
      <c r="F6" s="22"/>
      <c r="G6" s="25"/>
      <c r="H6" s="26">
        <f>+O6</f>
        <v>8</v>
      </c>
      <c r="I6" s="27"/>
      <c r="J6" s="27"/>
      <c r="K6" s="29">
        <f>Q6+R6</f>
        <v>34.599999999999994</v>
      </c>
      <c r="L6"/>
      <c r="M6"/>
      <c r="N6" s="3">
        <f ca="1">_XLL.ALEA.ENTRE.BORNES(2,9)</f>
        <v>2</v>
      </c>
      <c r="O6" s="3">
        <f ca="1">_XLL.ALEA.ENTRE.BORNES(6,9)</f>
        <v>8</v>
      </c>
      <c r="Q6" s="3">
        <f ca="1">_XLL.ALEA.ENTRE.BORNES(1,200)/10</f>
        <v>17.9</v>
      </c>
      <c r="R6" s="3">
        <f ca="1">_XLL.ALEA.ENTRE.BORNES(1,200)/10</f>
        <v>16.7</v>
      </c>
    </row>
    <row r="7" spans="1:18" ht="22.5" customHeight="1">
      <c r="A7" s="21">
        <v>2</v>
      </c>
      <c r="B7" s="22" t="str">
        <f>N7&amp;" x 2 = _____"</f>
        <v>22 x 2 = _____</v>
      </c>
      <c r="C7" s="23"/>
      <c r="D7" s="24">
        <v>27</v>
      </c>
      <c r="E7" s="22" t="str">
        <f>Q7&amp;" x 21 = ____"</f>
        <v>8 x 21 = ____</v>
      </c>
      <c r="F7" s="22"/>
      <c r="G7" s="25"/>
      <c r="H7" s="32">
        <f>N7*2</f>
        <v>44</v>
      </c>
      <c r="I7" s="27"/>
      <c r="J7" s="27"/>
      <c r="K7" s="26">
        <f>+Q7*21</f>
        <v>168</v>
      </c>
      <c r="L7"/>
      <c r="M7"/>
      <c r="N7" s="3">
        <f ca="1">_XLL.ALEA.ENTRE.BORNES(1,99)</f>
        <v>22</v>
      </c>
      <c r="P7" s="7"/>
      <c r="Q7" s="3">
        <f ca="1">_XLL.ALEA.ENTRE.BORNES(1,9)</f>
        <v>8</v>
      </c>
      <c r="R7" s="3"/>
    </row>
    <row r="8" spans="1:18" ht="22.5" customHeight="1">
      <c r="A8" s="21">
        <v>3</v>
      </c>
      <c r="B8" s="22" t="str">
        <f>N8&amp;" + "&amp;O8&amp;" = _____"</f>
        <v>15,3 + 15,3 = _____</v>
      </c>
      <c r="C8" s="23"/>
      <c r="D8" s="24">
        <v>28</v>
      </c>
      <c r="E8" s="22" t="str">
        <f>Q8&amp;" : 1000 = ____"</f>
        <v>65,1 : 1000 = ____</v>
      </c>
      <c r="F8" s="22"/>
      <c r="G8" s="25"/>
      <c r="H8" s="29">
        <f>N8+O8</f>
        <v>30.6</v>
      </c>
      <c r="I8" s="27"/>
      <c r="J8" s="27"/>
      <c r="K8" s="48">
        <f>Q8/1000</f>
        <v>0.06509999999999999</v>
      </c>
      <c r="L8"/>
      <c r="M8"/>
      <c r="N8" s="3">
        <f ca="1">_XLL.ALEA.ENTRE.BORNES(1,200)/10</f>
        <v>15.3</v>
      </c>
      <c r="O8" s="3">
        <f ca="1">_XLL.ALEA.ENTRE.BORNES(1,200)/10</f>
        <v>15.3</v>
      </c>
      <c r="Q8" s="3">
        <f ca="1">_XLL.ALEA.ENTRE.BORNES(1,999)/10</f>
        <v>65.1</v>
      </c>
      <c r="R8" s="3">
        <f ca="1">_XLL.ALEA.ENTRE.BORNES(2,6)</f>
        <v>3</v>
      </c>
    </row>
    <row r="9" spans="1:18" ht="22.5" customHeight="1">
      <c r="A9" s="21">
        <v>4</v>
      </c>
      <c r="B9" s="22" t="str">
        <f>N9&amp;" : 10 = ____"</f>
        <v>25,5 : 10 = ____</v>
      </c>
      <c r="C9" s="23"/>
      <c r="D9" s="24">
        <v>29</v>
      </c>
      <c r="E9" s="22" t="str">
        <f>Q9&amp;" x 2 = _____"</f>
        <v>60 x 2 = _____</v>
      </c>
      <c r="F9" s="22"/>
      <c r="G9" s="25"/>
      <c r="H9" s="33">
        <f>N9/10</f>
        <v>2.55</v>
      </c>
      <c r="I9" s="27"/>
      <c r="J9" s="27"/>
      <c r="K9" s="32">
        <f>Q9*2</f>
        <v>120</v>
      </c>
      <c r="L9"/>
      <c r="M9"/>
      <c r="N9" s="3">
        <f ca="1">_XLL.ALEA.ENTRE.BORNES(1,999)/10</f>
        <v>25.5</v>
      </c>
      <c r="Q9" s="3">
        <f ca="1">_XLL.ALEA.ENTRE.BORNES(0,99)</f>
        <v>60</v>
      </c>
      <c r="R9" s="3"/>
    </row>
    <row r="10" spans="1:18" ht="22.5" customHeight="1">
      <c r="A10" s="21">
        <v>5</v>
      </c>
      <c r="B10" s="22" t="str">
        <f>N10&amp;" x 21 = ____"</f>
        <v>7 x 21 = ____</v>
      </c>
      <c r="C10" s="23"/>
      <c r="D10" s="24">
        <v>30</v>
      </c>
      <c r="E10" s="22" t="str">
        <f>"Le quart de "&amp;Q10*4&amp;" est : ____"</f>
        <v>Le quart de 16 est : ____</v>
      </c>
      <c r="F10" s="22"/>
      <c r="G10" s="25"/>
      <c r="H10" s="26">
        <f>N10*21</f>
        <v>147</v>
      </c>
      <c r="I10" s="27"/>
      <c r="J10" s="27"/>
      <c r="K10" s="26">
        <f>+Q10</f>
        <v>4</v>
      </c>
      <c r="L10"/>
      <c r="M10"/>
      <c r="N10" s="3">
        <f ca="1">_XLL.ALEA.ENTRE.BORNES(1,9)</f>
        <v>7</v>
      </c>
      <c r="Q10" s="3">
        <f ca="1">_XLL.ALEA.ENTRE.BORNES(1,25)</f>
        <v>4</v>
      </c>
      <c r="R10" s="3"/>
    </row>
    <row r="11" spans="1:18" ht="22.5" customHeight="1">
      <c r="A11" s="21">
        <v>6</v>
      </c>
      <c r="B11" s="22" t="str">
        <f>N11&amp;" + "&amp;O11&amp;" = _____"</f>
        <v>9,3 + 2,7 = _____</v>
      </c>
      <c r="C11" s="23"/>
      <c r="D11" s="24">
        <v>31</v>
      </c>
      <c r="E11" s="22" t="str">
        <f>Q11&amp;" x ____ = "&amp;Q11*R11</f>
        <v>5 x ____ = 45</v>
      </c>
      <c r="F11" s="22"/>
      <c r="G11" s="25"/>
      <c r="H11" s="29">
        <f>+N11+O11</f>
        <v>12</v>
      </c>
      <c r="I11" s="26"/>
      <c r="J11" s="26"/>
      <c r="K11" s="26">
        <f>+R11</f>
        <v>9</v>
      </c>
      <c r="L11"/>
      <c r="M11"/>
      <c r="N11" s="3">
        <f ca="1">_XLL.ALEA.ENTRE.BORNES(1,200)/10</f>
        <v>9.3</v>
      </c>
      <c r="O11" s="3">
        <f ca="1">_XLL.ALEA.ENTRE.BORNES(1,200)/10</f>
        <v>2.7</v>
      </c>
      <c r="Q11" s="3">
        <f ca="1">_XLL.ALEA.ENTRE.BORNES(2,9)</f>
        <v>5</v>
      </c>
      <c r="R11" s="3">
        <f ca="1">_XLL.ALEA.ENTRE.BORNES(6,9)</f>
        <v>9</v>
      </c>
    </row>
    <row r="12" spans="1:19" ht="22.5" customHeight="1">
      <c r="A12" s="21">
        <v>7</v>
      </c>
      <c r="B12" s="22" t="str">
        <f>N12&amp;" x ____ = "&amp;N12*O12</f>
        <v>9 x ____ = 72</v>
      </c>
      <c r="C12" s="23"/>
      <c r="D12" s="24">
        <v>32</v>
      </c>
      <c r="E12" s="22" t="str">
        <f>Q12&amp;" + "&amp;R12&amp;" = _____"</f>
        <v>14 + 10,5 = _____</v>
      </c>
      <c r="F12" s="22"/>
      <c r="G12" s="25"/>
      <c r="H12" s="26">
        <f>+O12</f>
        <v>8</v>
      </c>
      <c r="I12" s="27"/>
      <c r="J12" s="27"/>
      <c r="K12" s="29">
        <f>Q12+R12</f>
        <v>24.5</v>
      </c>
      <c r="L12"/>
      <c r="M12"/>
      <c r="N12" s="3">
        <f ca="1">_XLL.ALEA.ENTRE.BORNES(2,9)</f>
        <v>9</v>
      </c>
      <c r="O12" s="3">
        <f ca="1">_XLL.ALEA.ENTRE.BORNES(6,9)</f>
        <v>8</v>
      </c>
      <c r="Q12" s="3">
        <f ca="1">_XLL.ALEA.ENTRE.BORNES(1,200)/10</f>
        <v>14</v>
      </c>
      <c r="R12" s="3">
        <f ca="1">_XLL.ALEA.ENTRE.BORNES(1,200)/10</f>
        <v>10.5</v>
      </c>
      <c r="S12" s="7"/>
    </row>
    <row r="13" spans="1:18" ht="22.5" customHeight="1">
      <c r="A13" s="21">
        <v>8</v>
      </c>
      <c r="B13" s="22" t="str">
        <f>"Le quart de "&amp;N13*4&amp;" est : ____"</f>
        <v>Le quart de 64 est : ____</v>
      </c>
      <c r="C13" s="23"/>
      <c r="D13" s="24">
        <v>33</v>
      </c>
      <c r="E13" s="22" t="str">
        <f>Q13&amp;" : 10 = ____"</f>
        <v>80 : 10 = ____</v>
      </c>
      <c r="F13" s="22"/>
      <c r="G13" s="25"/>
      <c r="H13" s="26">
        <f>+N13</f>
        <v>16</v>
      </c>
      <c r="I13" s="27"/>
      <c r="J13" s="27"/>
      <c r="K13" s="33">
        <f>+Q13/10</f>
        <v>8</v>
      </c>
      <c r="L13"/>
      <c r="M13"/>
      <c r="N13" s="3">
        <f ca="1">_XLL.ALEA.ENTRE.BORNES(1,25)</f>
        <v>16</v>
      </c>
      <c r="Q13" s="3">
        <f ca="1">_XLL.ALEA.ENTRE.BORNES(1,999)/10</f>
        <v>80</v>
      </c>
      <c r="R13" s="3"/>
    </row>
    <row r="14" spans="1:18" ht="22.5" customHeight="1">
      <c r="A14" s="21">
        <v>9</v>
      </c>
      <c r="B14" s="22" t="str">
        <f>N14&amp;" x 20 = _____"</f>
        <v>63 x 20 = _____</v>
      </c>
      <c r="C14" s="23"/>
      <c r="D14" s="24">
        <v>34</v>
      </c>
      <c r="E14" s="22" t="str">
        <f>Q14&amp;" : 100= ____"</f>
        <v>94,2 : 100= ____</v>
      </c>
      <c r="F14" s="22"/>
      <c r="G14" s="25"/>
      <c r="H14" s="32">
        <f>N14*20</f>
        <v>1260</v>
      </c>
      <c r="I14" s="27"/>
      <c r="J14" s="27"/>
      <c r="K14" s="30">
        <f>Q14/100</f>
        <v>0.9420000000000001</v>
      </c>
      <c r="L14"/>
      <c r="M14"/>
      <c r="N14" s="3">
        <f ca="1">_XLL.ALEA.ENTRE.BORNES(0,99)</f>
        <v>63</v>
      </c>
      <c r="Q14" s="3">
        <f ca="1">_XLL.ALEA.ENTRE.BORNES(1,999)/10</f>
        <v>94.2</v>
      </c>
      <c r="R14" s="3"/>
    </row>
    <row r="15" spans="1:18" ht="22.5" customHeight="1">
      <c r="A15" s="21">
        <v>10</v>
      </c>
      <c r="B15" s="22" t="str">
        <f>N15&amp;" : 10 = ____"</f>
        <v>42,8 : 10 = ____</v>
      </c>
      <c r="C15" s="23"/>
      <c r="D15" s="24">
        <v>35</v>
      </c>
      <c r="E15" s="22" t="str">
        <f>Q15&amp;" x 21  = ____"</f>
        <v>2 x 21  = ____</v>
      </c>
      <c r="F15" s="22"/>
      <c r="G15" s="25"/>
      <c r="H15" s="33">
        <f>N15/10</f>
        <v>4.279999999999999</v>
      </c>
      <c r="I15" s="27"/>
      <c r="J15" s="27"/>
      <c r="K15" s="26">
        <f>Q15*21</f>
        <v>42</v>
      </c>
      <c r="L15"/>
      <c r="M15"/>
      <c r="N15" s="3">
        <f ca="1">_XLL.ALEA.ENTRE.BORNES(1,999)/10</f>
        <v>42.8</v>
      </c>
      <c r="O15" s="3">
        <f ca="1">_XLL.ALEA.ENTRE.BORNES(2,5)</f>
        <v>4</v>
      </c>
      <c r="Q15" s="3">
        <f ca="1">_XLL.ALEA.ENTRE.BORNES(1,9)</f>
        <v>2</v>
      </c>
      <c r="R15" s="3"/>
    </row>
    <row r="16" spans="1:18" ht="22.5" customHeight="1">
      <c r="A16" s="21">
        <v>11</v>
      </c>
      <c r="B16" s="22" t="str">
        <f>N16&amp;" x 21 = ____"</f>
        <v>2 x 21 = ____</v>
      </c>
      <c r="C16" s="23"/>
      <c r="D16" s="24">
        <v>36</v>
      </c>
      <c r="E16" s="22" t="str">
        <f>Q16&amp;" x 20 = _____"</f>
        <v>63 x 20 = _____</v>
      </c>
      <c r="F16" s="22"/>
      <c r="G16" s="25"/>
      <c r="H16" s="26">
        <f>N16*21</f>
        <v>42</v>
      </c>
      <c r="I16" s="27"/>
      <c r="J16" s="27"/>
      <c r="K16" s="32">
        <f>Q16*20</f>
        <v>1260</v>
      </c>
      <c r="L16"/>
      <c r="M16"/>
      <c r="N16" s="3">
        <f ca="1">_XLL.ALEA.ENTRE.BORNES(1,9)</f>
        <v>2</v>
      </c>
      <c r="Q16" s="3">
        <f ca="1">_XLL.ALEA.ENTRE.BORNES(0,99)</f>
        <v>63</v>
      </c>
      <c r="R16" s="3"/>
    </row>
    <row r="17" spans="1:18" ht="22.5" customHeight="1">
      <c r="A17" s="21">
        <v>12</v>
      </c>
      <c r="B17" s="22" t="str">
        <f>"Le quadruple de "&amp;N17&amp;" est : ____"</f>
        <v>Le quadruple de 81 est : ____</v>
      </c>
      <c r="C17" s="23"/>
      <c r="D17" s="24">
        <v>37</v>
      </c>
      <c r="E17" s="22" t="str">
        <f>Q17&amp;" x ____ = "&amp;Q17*R17</f>
        <v>4 x ____ = 32</v>
      </c>
      <c r="F17" s="22"/>
      <c r="G17" s="25"/>
      <c r="H17" s="26">
        <f>+N17*4</f>
        <v>324</v>
      </c>
      <c r="I17" s="27"/>
      <c r="J17" s="27"/>
      <c r="K17" s="26">
        <f>+R17</f>
        <v>8</v>
      </c>
      <c r="L17"/>
      <c r="M17"/>
      <c r="N17" s="3">
        <f ca="1">_XLL.ALEA.ENTRE.BORNES(0,99)</f>
        <v>81</v>
      </c>
      <c r="Q17" s="3">
        <f ca="1">_XLL.ALEA.ENTRE.BORNES(2,9)</f>
        <v>4</v>
      </c>
      <c r="R17" s="3">
        <f ca="1">_XLL.ALEA.ENTRE.BORNES(6,9)</f>
        <v>8</v>
      </c>
    </row>
    <row r="18" spans="1:18" ht="22.5" customHeight="1">
      <c r="A18" s="21">
        <v>13</v>
      </c>
      <c r="B18" s="22" t="str">
        <f>N18&amp;" x ____ = "&amp;N18*O18</f>
        <v>4 x ____ = 32</v>
      </c>
      <c r="C18" s="23"/>
      <c r="D18" s="24">
        <v>38</v>
      </c>
      <c r="E18" s="22" t="str">
        <f>"Le quart de "&amp;Q18*4&amp;" est : ____"</f>
        <v>Le quart de 48 est : ____</v>
      </c>
      <c r="F18" s="22"/>
      <c r="G18" s="25"/>
      <c r="H18" s="26">
        <f>+O18</f>
        <v>8</v>
      </c>
      <c r="I18" s="27"/>
      <c r="J18" s="27"/>
      <c r="K18" s="26">
        <f>+Q18</f>
        <v>12</v>
      </c>
      <c r="L18"/>
      <c r="M18"/>
      <c r="N18" s="3">
        <f ca="1">_XLL.ALEA.ENTRE.BORNES(1,9)</f>
        <v>4</v>
      </c>
      <c r="O18" s="3">
        <f ca="1">_XLL.ALEA.ENTRE.BORNES(6,9)</f>
        <v>8</v>
      </c>
      <c r="Q18" s="3">
        <f ca="1">_XLL.ALEA.ENTRE.BORNES(1,25)</f>
        <v>12</v>
      </c>
      <c r="R18" s="3"/>
    </row>
    <row r="19" spans="1:18" ht="22.5" customHeight="1">
      <c r="A19" s="21">
        <v>14</v>
      </c>
      <c r="B19" s="22" t="str">
        <f>N19&amp;" : 10 =_____"</f>
        <v>91,8 : 10 =_____</v>
      </c>
      <c r="C19" s="23"/>
      <c r="D19" s="24">
        <v>39</v>
      </c>
      <c r="E19" s="22" t="str">
        <f>Q19&amp;" x 20 = _____"</f>
        <v>95 x 20 = _____</v>
      </c>
      <c r="F19" s="22"/>
      <c r="G19" s="25"/>
      <c r="H19" s="33">
        <f>+N19/10</f>
        <v>9.18</v>
      </c>
      <c r="I19" s="27"/>
      <c r="J19" s="27"/>
      <c r="K19" s="32">
        <f>+Q19*20</f>
        <v>1900</v>
      </c>
      <c r="L19"/>
      <c r="M19"/>
      <c r="N19" s="3">
        <f ca="1">_XLL.ALEA.ENTRE.BORNES(1,999)/10</f>
        <v>91.8</v>
      </c>
      <c r="Q19" s="3">
        <f ca="1">_XLL.ALEA.ENTRE.BORNES(0,99)</f>
        <v>95</v>
      </c>
      <c r="R19" s="3"/>
    </row>
    <row r="20" spans="1:18" ht="22.5" customHeight="1">
      <c r="A20" s="21">
        <v>15</v>
      </c>
      <c r="B20" s="22" t="str">
        <f>N20&amp;" x 2 = _____"</f>
        <v>39 x 2 = _____</v>
      </c>
      <c r="C20" s="23"/>
      <c r="D20" s="24">
        <v>40</v>
      </c>
      <c r="E20" s="22" t="str">
        <f>Q20&amp;" : 10 =_____"</f>
        <v>17,6 : 10 =_____</v>
      </c>
      <c r="F20" s="22"/>
      <c r="G20" s="25"/>
      <c r="H20" s="32">
        <f>N20*2</f>
        <v>78</v>
      </c>
      <c r="I20" s="27"/>
      <c r="J20" s="27"/>
      <c r="K20" s="33">
        <f>Q20/10</f>
        <v>1.7600000000000002</v>
      </c>
      <c r="L20"/>
      <c r="M20"/>
      <c r="N20" s="3">
        <f ca="1">_XLL.ALEA.ENTRE.BORNES(0,99)</f>
        <v>39</v>
      </c>
      <c r="Q20" s="3">
        <f ca="1">_XLL.ALEA.ENTRE.BORNES(1,999)/10</f>
        <v>17.6</v>
      </c>
      <c r="R20" s="3"/>
    </row>
    <row r="21" spans="1:18" ht="22.5" customHeight="1">
      <c r="A21" s="21">
        <v>16</v>
      </c>
      <c r="B21" s="22" t="str">
        <f>N21&amp;" : 1000 = _____"</f>
        <v>18,2 : 1000 = _____</v>
      </c>
      <c r="C21" s="23"/>
      <c r="D21" s="24">
        <v>41</v>
      </c>
      <c r="E21" s="22" t="str">
        <f>Q21&amp;" x 21 = ____"</f>
        <v>2 x 21 = ____</v>
      </c>
      <c r="F21" s="22"/>
      <c r="G21" s="25"/>
      <c r="H21" s="48">
        <f>N21/1000</f>
        <v>0.0182</v>
      </c>
      <c r="I21" s="27"/>
      <c r="J21" s="27"/>
      <c r="K21" s="26">
        <f>Q21*21</f>
        <v>42</v>
      </c>
      <c r="L21"/>
      <c r="M21"/>
      <c r="N21" s="3">
        <f ca="1">_XLL.ALEA.ENTRE.BORNES(1,999)/10</f>
        <v>18.2</v>
      </c>
      <c r="Q21" s="3">
        <f ca="1">(_XLL.ALEA.ENTRE.BORNES(1,9))</f>
        <v>2</v>
      </c>
      <c r="R21" s="3"/>
    </row>
    <row r="22" spans="1:18" ht="22.5" customHeight="1">
      <c r="A22" s="21">
        <v>17</v>
      </c>
      <c r="B22" s="22" t="str">
        <f>N22&amp;" + "&amp;O22&amp;" = _____"</f>
        <v>0,1 + 12,4 = _____</v>
      </c>
      <c r="C22" s="23"/>
      <c r="D22" s="24">
        <v>42</v>
      </c>
      <c r="E22" s="22" t="str">
        <f>Q22&amp;" + "&amp;R22&amp;" = _____"</f>
        <v>7,6 + 7,5 = _____</v>
      </c>
      <c r="F22" s="22"/>
      <c r="G22" s="25"/>
      <c r="H22" s="29">
        <f>N22+O22</f>
        <v>12.5</v>
      </c>
      <c r="I22" s="27"/>
      <c r="J22" s="27"/>
      <c r="K22" s="29">
        <f>Q22+R22</f>
        <v>15.1</v>
      </c>
      <c r="L22"/>
      <c r="M22"/>
      <c r="N22" s="3">
        <f ca="1">_XLL.ALEA.ENTRE.BORNES(1,200)/10</f>
        <v>0.1</v>
      </c>
      <c r="O22" s="3">
        <f ca="1">_XLL.ALEA.ENTRE.BORNES(1,200)/10</f>
        <v>12.4</v>
      </c>
      <c r="Q22" s="3">
        <f ca="1">_XLL.ALEA.ENTRE.BORNES(1,200)/10</f>
        <v>7.6</v>
      </c>
      <c r="R22" s="3">
        <f ca="1">_XLL.ALEA.ENTRE.BORNES(1,200)/10</f>
        <v>7.5</v>
      </c>
    </row>
    <row r="23" spans="1:18" ht="22.5" customHeight="1">
      <c r="A23" s="21">
        <v>18</v>
      </c>
      <c r="B23" s="22" t="str">
        <f>N23&amp;" : 100 = ____"</f>
        <v>10,4 : 100 = ____</v>
      </c>
      <c r="C23" s="23"/>
      <c r="D23" s="24">
        <v>43</v>
      </c>
      <c r="E23" s="22" t="str">
        <f>Q23&amp;" x ____ = "&amp;Q23*R23</f>
        <v>9 x ____ = 81</v>
      </c>
      <c r="F23" s="22"/>
      <c r="G23" s="25"/>
      <c r="H23" s="30">
        <f>+N23/100</f>
        <v>0.10400000000000001</v>
      </c>
      <c r="I23" s="27"/>
      <c r="J23" s="27"/>
      <c r="K23" s="26">
        <f>+R23</f>
        <v>9</v>
      </c>
      <c r="L23"/>
      <c r="M23"/>
      <c r="N23" s="3">
        <f ca="1">_XLL.ALEA.ENTRE.BORNES(1,999)/10</f>
        <v>10.4</v>
      </c>
      <c r="Q23" s="3">
        <f ca="1">_XLL.ALEA.ENTRE.BORNES(2,9)</f>
        <v>9</v>
      </c>
      <c r="R23" s="3">
        <f ca="1">_XLL.ALEA.ENTRE.BORNES(6,9)</f>
        <v>9</v>
      </c>
    </row>
    <row r="24" spans="1:18" ht="22.5" customHeight="1">
      <c r="A24" s="21">
        <v>19</v>
      </c>
      <c r="B24" s="22" t="str">
        <f>N24&amp;" x ____ = "&amp;N24*O24</f>
        <v>5 x ____ = 45</v>
      </c>
      <c r="C24" s="23"/>
      <c r="D24" s="24">
        <v>44</v>
      </c>
      <c r="E24" s="22" t="str">
        <f>Q24&amp;" : 10 = ____"</f>
        <v>87,7 : 10 = ____</v>
      </c>
      <c r="F24" s="22"/>
      <c r="G24" s="25"/>
      <c r="H24" s="26">
        <f>+O24</f>
        <v>9</v>
      </c>
      <c r="I24" s="27"/>
      <c r="J24" s="27"/>
      <c r="K24" s="33">
        <f>+Q24/10</f>
        <v>8.77</v>
      </c>
      <c r="L24"/>
      <c r="M24"/>
      <c r="N24" s="3">
        <f ca="1">_XLL.ALEA.ENTRE.BORNES(2,9)</f>
        <v>5</v>
      </c>
      <c r="O24" s="3">
        <f ca="1">_XLL.ALEA.ENTRE.BORNES(6,9)</f>
        <v>9</v>
      </c>
      <c r="Q24" s="3">
        <f ca="1">_XLL.ALEA.ENTRE.BORNES(1,999)/10</f>
        <v>87.7</v>
      </c>
      <c r="R24" s="3"/>
    </row>
    <row r="25" spans="1:18" ht="22.5" customHeight="1">
      <c r="A25" s="21">
        <v>20</v>
      </c>
      <c r="B25" s="22" t="str">
        <f>N25&amp;" x 20 = _____"</f>
        <v>70 x 20 = _____</v>
      </c>
      <c r="C25" s="23"/>
      <c r="D25" s="24">
        <v>45</v>
      </c>
      <c r="E25" s="34" t="str">
        <f>Q25&amp;" + "&amp;R25&amp;" = _____"</f>
        <v>5,3 + 3,2 = _____</v>
      </c>
      <c r="F25" s="22"/>
      <c r="G25" s="25"/>
      <c r="H25" s="32">
        <f>N25*20</f>
        <v>1400</v>
      </c>
      <c r="I25" s="27"/>
      <c r="J25" s="27"/>
      <c r="K25" s="29">
        <f>+Q25+R25</f>
        <v>8.5</v>
      </c>
      <c r="L25"/>
      <c r="M25"/>
      <c r="N25" s="3">
        <f ca="1">_XLL.ALEA.ENTRE.BORNES(0,99)</f>
        <v>70</v>
      </c>
      <c r="Q25" s="3">
        <f ca="1">_XLL.ALEA.ENTRE.BORNES(1,200)/10</f>
        <v>5.3</v>
      </c>
      <c r="R25" s="3">
        <f ca="1">_XLL.ALEA.ENTRE.BORNES(1,200)/10</f>
        <v>3.2</v>
      </c>
    </row>
    <row r="26" spans="1:18" ht="22.5" customHeight="1">
      <c r="A26" s="21">
        <v>21</v>
      </c>
      <c r="B26" s="22" t="str">
        <f>N26&amp;" x 21 = ____"</f>
        <v>8 x 21 = ____</v>
      </c>
      <c r="C26" s="23"/>
      <c r="D26" s="24">
        <v>46</v>
      </c>
      <c r="E26" s="22" t="str">
        <f>Q26&amp;" : 100 =_____"</f>
        <v>53,3 : 100 =_____</v>
      </c>
      <c r="F26" s="35"/>
      <c r="G26" s="36"/>
      <c r="H26" s="26">
        <f>N26*21</f>
        <v>168</v>
      </c>
      <c r="I26" s="27"/>
      <c r="J26" s="27"/>
      <c r="K26" s="30">
        <f>Q26/100</f>
        <v>0.5329999999999999</v>
      </c>
      <c r="L26"/>
      <c r="M26"/>
      <c r="N26" s="3">
        <f ca="1">_XLL.ALEA.ENTRE.BORNES(1,9)</f>
        <v>8</v>
      </c>
      <c r="Q26" s="3">
        <f ca="1">_XLL.ALEA.ENTRE.BORNES(1,999)/10</f>
        <v>53.3</v>
      </c>
      <c r="R26" s="3"/>
    </row>
    <row r="27" spans="1:18" ht="22.5" customHeight="1">
      <c r="A27" s="21">
        <v>22</v>
      </c>
      <c r="B27" s="22" t="str">
        <f>N27&amp;" : 10 =_____"</f>
        <v>53,8 : 10 =_____</v>
      </c>
      <c r="C27" s="23"/>
      <c r="D27" s="24">
        <v>47</v>
      </c>
      <c r="E27" s="22" t="str">
        <f>Q27&amp;" x 21 = ____"</f>
        <v>4 x 21 = ____</v>
      </c>
      <c r="F27" s="35"/>
      <c r="G27" s="36"/>
      <c r="H27" s="49">
        <f>N27/10</f>
        <v>5.38</v>
      </c>
      <c r="I27" s="27"/>
      <c r="J27" s="27"/>
      <c r="K27" s="26">
        <f>Q27*21</f>
        <v>84</v>
      </c>
      <c r="L27"/>
      <c r="M27"/>
      <c r="N27" s="3">
        <f ca="1">_XLL.ALEA.ENTRE.BORNES(1,999)/10</f>
        <v>53.8</v>
      </c>
      <c r="Q27" s="3">
        <f ca="1">_XLL.ALEA.ENTRE.BORNES(1,9)</f>
        <v>4</v>
      </c>
      <c r="R27" s="3"/>
    </row>
    <row r="28" spans="1:18" ht="22.5" customHeight="1">
      <c r="A28" s="21">
        <v>23</v>
      </c>
      <c r="B28" s="22" t="str">
        <f>N28&amp;" + "&amp;O28&amp;" = _____"</f>
        <v>3,3 + 5,9 = _____</v>
      </c>
      <c r="C28" s="23"/>
      <c r="D28" s="24">
        <v>48</v>
      </c>
      <c r="E28" s="34" t="str">
        <f>Q28&amp;" x 2 = _____"</f>
        <v>55 x 2 = _____</v>
      </c>
      <c r="F28" s="35"/>
      <c r="G28" s="36"/>
      <c r="H28" s="29">
        <f>N28+O28</f>
        <v>9.2</v>
      </c>
      <c r="I28" s="27"/>
      <c r="J28" s="27"/>
      <c r="K28" s="32">
        <f>Q28*2</f>
        <v>110</v>
      </c>
      <c r="L28"/>
      <c r="M28"/>
      <c r="N28" s="3">
        <f ca="1">_XLL.ALEA.ENTRE.BORNES(1,200)/10</f>
        <v>3.3</v>
      </c>
      <c r="O28" s="3">
        <f ca="1">_XLL.ALEA.ENTRE.BORNES(1,200)/10</f>
        <v>5.9</v>
      </c>
      <c r="Q28" s="3">
        <f ca="1">_XLL.ALEA.ENTRE.BORNES(0,99)</f>
        <v>55</v>
      </c>
      <c r="R28" s="3"/>
    </row>
    <row r="29" spans="1:18" ht="22.5" customHeight="1">
      <c r="A29" s="21">
        <v>24</v>
      </c>
      <c r="B29" s="22" t="str">
        <f>"Le quadruple de "&amp;N29&amp;" est : ____"</f>
        <v>Le quadruple de 25 est : ____</v>
      </c>
      <c r="C29" s="23"/>
      <c r="D29" s="24">
        <v>49</v>
      </c>
      <c r="E29" s="22" t="str">
        <f>Q29&amp;" x ____ = "&amp;Q29*R29</f>
        <v>5 x ____ = 30</v>
      </c>
      <c r="F29" s="35"/>
      <c r="G29" s="36"/>
      <c r="H29" s="26">
        <f>+N29*4</f>
        <v>100</v>
      </c>
      <c r="I29" s="27"/>
      <c r="J29" s="27"/>
      <c r="K29" s="26">
        <f>+R29</f>
        <v>6</v>
      </c>
      <c r="L29"/>
      <c r="M29"/>
      <c r="N29" s="3">
        <f ca="1">_XLL.ALEA.ENTRE.BORNES(0,99)</f>
        <v>25</v>
      </c>
      <c r="Q29" s="3">
        <f ca="1">_XLL.ALEA.ENTRE.BORNES(2,9)</f>
        <v>5</v>
      </c>
      <c r="R29" s="3">
        <f ca="1">_XLL.ALEA.ENTRE.BORNES(6,9)</f>
        <v>6</v>
      </c>
    </row>
    <row r="30" spans="1:18" ht="22.5" customHeight="1">
      <c r="A30" s="21">
        <v>25</v>
      </c>
      <c r="B30" s="22" t="str">
        <f>N30&amp;" x ____ = "&amp;N30*O30</f>
        <v>9 x ____ = 72</v>
      </c>
      <c r="C30" s="23"/>
      <c r="D30" s="24">
        <v>50</v>
      </c>
      <c r="E30" s="22" t="str">
        <f>"Le quadruple de "&amp;Q30&amp;" est : ____"</f>
        <v>Le quadruple de 86 est : ____</v>
      </c>
      <c r="F30" s="35"/>
      <c r="G30" s="36"/>
      <c r="H30" s="26">
        <f>+O30</f>
        <v>8</v>
      </c>
      <c r="I30" s="27"/>
      <c r="J30" s="27"/>
      <c r="K30" s="26">
        <f>+Q30*4</f>
        <v>344</v>
      </c>
      <c r="L30"/>
      <c r="M30"/>
      <c r="N30" s="3">
        <f ca="1">_XLL.ALEA.ENTRE.BORNES(2,9)</f>
        <v>9</v>
      </c>
      <c r="O30" s="3">
        <f ca="1">_XLL.ALEA.ENTRE.BORNES(6,9)</f>
        <v>8</v>
      </c>
      <c r="Q30" s="3">
        <f ca="1">_XLL.ALEA.ENTRE.BORNES(1,99)</f>
        <v>86</v>
      </c>
      <c r="R30" s="3"/>
    </row>
    <row r="31" spans="1:18" ht="8.25" customHeight="1">
      <c r="A31" s="15"/>
      <c r="B31" s="22"/>
      <c r="C31" s="39"/>
      <c r="D31" s="17"/>
      <c r="E31" s="16"/>
      <c r="F31" s="16"/>
      <c r="G31" s="18"/>
      <c r="H31" s="26"/>
      <c r="K31" s="40"/>
      <c r="Q31" s="3"/>
      <c r="R31" s="3"/>
    </row>
    <row r="32" spans="1:18" ht="7.5" customHeight="1">
      <c r="A32" s="15"/>
      <c r="B32" s="16"/>
      <c r="C32" s="16"/>
      <c r="D32" s="17"/>
      <c r="E32" s="16"/>
      <c r="F32" s="16"/>
      <c r="G32" s="16"/>
      <c r="H32" s="27"/>
      <c r="K32" s="16"/>
      <c r="Q32" s="3"/>
      <c r="R32" s="3"/>
    </row>
    <row r="33" spans="1:18" ht="15">
      <c r="A33" s="41"/>
      <c r="B33" s="16"/>
      <c r="C33" s="16"/>
      <c r="D33" s="17"/>
      <c r="E33" s="16"/>
      <c r="F33" s="16"/>
      <c r="G33" s="16"/>
      <c r="H33" s="27"/>
      <c r="Q33" s="3"/>
      <c r="R33" s="3"/>
    </row>
    <row r="34" spans="1:18" ht="15">
      <c r="A34" s="50"/>
      <c r="B34" s="50"/>
      <c r="C34" s="16"/>
      <c r="D34" s="17"/>
      <c r="E34" s="16"/>
      <c r="F34" s="16"/>
      <c r="G34" s="16"/>
      <c r="H34" s="27"/>
      <c r="Q34" s="3"/>
      <c r="R34" s="3"/>
    </row>
    <row r="35" spans="1:18" ht="15">
      <c r="A35" s="50"/>
      <c r="B35" s="50"/>
      <c r="C35" s="16"/>
      <c r="D35" s="17"/>
      <c r="E35" s="16"/>
      <c r="F35" s="16"/>
      <c r="G35" s="16"/>
      <c r="H35" s="27"/>
      <c r="Q35" s="3"/>
      <c r="R35" s="3"/>
    </row>
    <row r="36" spans="1:7" ht="15">
      <c r="A36" s="50"/>
      <c r="B36" s="50"/>
      <c r="C36" s="16"/>
      <c r="D36" s="17"/>
      <c r="E36" s="16"/>
      <c r="F36" s="16"/>
      <c r="G36" s="16"/>
    </row>
    <row r="37" spans="1:7" ht="15">
      <c r="A37" s="50"/>
      <c r="B37" s="50"/>
      <c r="C37" s="16"/>
      <c r="D37" s="17"/>
      <c r="E37" s="16"/>
      <c r="F37" s="16"/>
      <c r="G37" s="16"/>
    </row>
    <row r="38" spans="1:7" ht="15">
      <c r="A38" s="50"/>
      <c r="B38" s="50"/>
      <c r="C38" s="16"/>
      <c r="D38" s="17"/>
      <c r="E38" s="16"/>
      <c r="F38" s="16"/>
      <c r="G38" s="16"/>
    </row>
    <row r="39" ht="15">
      <c r="D39" s="42"/>
    </row>
    <row r="40" ht="15">
      <c r="D40" s="42"/>
    </row>
    <row r="41" ht="15">
      <c r="D41" s="42"/>
    </row>
    <row r="42" ht="15">
      <c r="D42" s="42"/>
    </row>
    <row r="43" ht="15">
      <c r="D43" s="42"/>
    </row>
    <row r="44" ht="15">
      <c r="D44" s="42"/>
    </row>
    <row r="45" ht="15">
      <c r="D45" s="42"/>
    </row>
    <row r="46" ht="15">
      <c r="D46" s="42"/>
    </row>
    <row r="47" ht="15">
      <c r="D47" s="42"/>
    </row>
    <row r="48" ht="15">
      <c r="D48" s="42"/>
    </row>
    <row r="49" ht="15">
      <c r="D49" s="42"/>
    </row>
    <row r="50" ht="15">
      <c r="D50" s="42"/>
    </row>
    <row r="51" ht="15">
      <c r="D51" s="42"/>
    </row>
    <row r="52" ht="15">
      <c r="D52" s="42"/>
    </row>
    <row r="53" ht="15">
      <c r="D53" s="42"/>
    </row>
    <row r="54" ht="15">
      <c r="D54" s="42"/>
    </row>
    <row r="55" ht="15">
      <c r="D55" s="42"/>
    </row>
    <row r="56" ht="15">
      <c r="D56" s="42"/>
    </row>
    <row r="57" ht="15">
      <c r="D57" s="42"/>
    </row>
    <row r="58" ht="15">
      <c r="D58" s="42"/>
    </row>
    <row r="59" ht="15">
      <c r="D59" s="42"/>
    </row>
    <row r="60" ht="15">
      <c r="D60" s="42"/>
    </row>
    <row r="61" ht="15">
      <c r="D61" s="42"/>
    </row>
    <row r="62" ht="15">
      <c r="D62" s="42"/>
    </row>
    <row r="63" ht="15">
      <c r="D63" s="42"/>
    </row>
    <row r="64" ht="15">
      <c r="D64" s="42"/>
    </row>
    <row r="65" ht="15">
      <c r="D65" s="42"/>
    </row>
    <row r="66" ht="15">
      <c r="D66" s="42"/>
    </row>
    <row r="67" ht="15">
      <c r="D67" s="42"/>
    </row>
    <row r="68" ht="15">
      <c r="D68" s="42"/>
    </row>
    <row r="69" ht="15">
      <c r="D69" s="42"/>
    </row>
    <row r="70" ht="15">
      <c r="D70" s="42"/>
    </row>
    <row r="71" ht="15">
      <c r="D71" s="42"/>
    </row>
    <row r="72" ht="15">
      <c r="D72" s="42"/>
    </row>
    <row r="73" ht="15">
      <c r="D73" s="42"/>
    </row>
    <row r="74" ht="15">
      <c r="D74" s="42"/>
    </row>
    <row r="75" ht="15">
      <c r="D75" s="42"/>
    </row>
    <row r="76" ht="15">
      <c r="D76" s="42"/>
    </row>
    <row r="77" ht="15">
      <c r="D77" s="42"/>
    </row>
    <row r="78" ht="15">
      <c r="D78" s="42"/>
    </row>
    <row r="79" ht="15">
      <c r="D79" s="42"/>
    </row>
    <row r="80" ht="15">
      <c r="D80" s="42"/>
    </row>
    <row r="81" ht="15">
      <c r="D81" s="42"/>
    </row>
    <row r="82" ht="15">
      <c r="D82" s="42"/>
    </row>
    <row r="83" ht="15">
      <c r="D83" s="42"/>
    </row>
    <row r="84" ht="15">
      <c r="D84" s="42"/>
    </row>
    <row r="85" ht="15">
      <c r="D85" s="42"/>
    </row>
    <row r="86" ht="15">
      <c r="D86" s="42"/>
    </row>
    <row r="87" ht="15">
      <c r="D87" s="42"/>
    </row>
    <row r="88" ht="15">
      <c r="D88" s="42"/>
    </row>
    <row r="89" ht="15">
      <c r="D89" s="42"/>
    </row>
    <row r="90" ht="15">
      <c r="D90" s="42"/>
    </row>
    <row r="91" ht="15">
      <c r="D91" s="42"/>
    </row>
    <row r="92" ht="15">
      <c r="D92" s="42"/>
    </row>
    <row r="93" ht="15">
      <c r="D93" s="42"/>
    </row>
    <row r="94" ht="15">
      <c r="D94" s="42"/>
    </row>
    <row r="95" ht="15">
      <c r="D95" s="42"/>
    </row>
    <row r="96" ht="15">
      <c r="D96" s="42"/>
    </row>
    <row r="97" ht="15">
      <c r="D97" s="42"/>
    </row>
    <row r="98" ht="15">
      <c r="D98" s="42"/>
    </row>
    <row r="99" ht="15">
      <c r="D99" s="42"/>
    </row>
    <row r="100" ht="15">
      <c r="D100" s="42"/>
    </row>
    <row r="101" ht="15">
      <c r="D101" s="42"/>
    </row>
    <row r="102" ht="15">
      <c r="D102" s="42"/>
    </row>
    <row r="103" ht="15">
      <c r="D103" s="42"/>
    </row>
    <row r="104" ht="15">
      <c r="D104" s="42"/>
    </row>
    <row r="105" ht="15">
      <c r="D105" s="42"/>
    </row>
    <row r="106" ht="15">
      <c r="D106" s="42"/>
    </row>
    <row r="107" ht="15">
      <c r="D107" s="42"/>
    </row>
    <row r="108" ht="15">
      <c r="D108" s="42"/>
    </row>
    <row r="109" ht="15">
      <c r="D109" s="42"/>
    </row>
    <row r="110" ht="15">
      <c r="D110" s="42"/>
    </row>
    <row r="111" ht="15">
      <c r="D111" s="42"/>
    </row>
    <row r="112" ht="15">
      <c r="D112" s="42"/>
    </row>
    <row r="113" ht="15">
      <c r="D113" s="42"/>
    </row>
    <row r="114" ht="15">
      <c r="D114" s="42"/>
    </row>
    <row r="115" ht="15">
      <c r="D115" s="42"/>
    </row>
    <row r="116" ht="15">
      <c r="D116" s="42"/>
    </row>
    <row r="117" ht="15">
      <c r="D117" s="42"/>
    </row>
    <row r="118" ht="15">
      <c r="D118" s="42"/>
    </row>
    <row r="119" ht="15">
      <c r="D119" s="42"/>
    </row>
    <row r="120" ht="15">
      <c r="D120" s="42"/>
    </row>
    <row r="121" ht="15">
      <c r="D121" s="42"/>
    </row>
    <row r="122" ht="15">
      <c r="D122" s="42"/>
    </row>
    <row r="123" ht="15">
      <c r="D123" s="42"/>
    </row>
    <row r="124" ht="15">
      <c r="D124" s="42"/>
    </row>
    <row r="125" ht="15">
      <c r="D125" s="42"/>
    </row>
    <row r="126" ht="15">
      <c r="D126" s="42"/>
    </row>
    <row r="127" ht="15">
      <c r="D127" s="42"/>
    </row>
    <row r="128" ht="15">
      <c r="D128" s="42"/>
    </row>
    <row r="129" ht="15">
      <c r="D129" s="42"/>
    </row>
    <row r="130" ht="15">
      <c r="D130" s="42"/>
    </row>
    <row r="131" ht="15">
      <c r="D131" s="42"/>
    </row>
    <row r="132" ht="15">
      <c r="D132" s="42"/>
    </row>
    <row r="133" ht="15">
      <c r="D133" s="42"/>
    </row>
    <row r="134" ht="15">
      <c r="D134" s="42"/>
    </row>
    <row r="135" ht="15">
      <c r="D135" s="42"/>
    </row>
    <row r="136" ht="15">
      <c r="D136" s="42"/>
    </row>
    <row r="137" ht="15">
      <c r="D137" s="42"/>
    </row>
    <row r="138" ht="15">
      <c r="D138" s="42"/>
    </row>
    <row r="139" ht="15">
      <c r="D139" s="42"/>
    </row>
    <row r="140" ht="15">
      <c r="D140" s="42"/>
    </row>
    <row r="141" ht="15">
      <c r="D141" s="42"/>
    </row>
    <row r="142" ht="15">
      <c r="D142" s="42"/>
    </row>
    <row r="143" ht="15">
      <c r="D143" s="42"/>
    </row>
    <row r="144" ht="15">
      <c r="D144" s="42"/>
    </row>
    <row r="145" ht="15">
      <c r="D145" s="42"/>
    </row>
    <row r="146" ht="15">
      <c r="D146" s="42"/>
    </row>
    <row r="147" ht="15">
      <c r="D147" s="42"/>
    </row>
    <row r="148" ht="15">
      <c r="D148" s="42"/>
    </row>
    <row r="149" ht="15">
      <c r="D149" s="42"/>
    </row>
    <row r="150" ht="15">
      <c r="D150" s="42"/>
    </row>
    <row r="151" ht="15">
      <c r="D151" s="42"/>
    </row>
    <row r="152" ht="15">
      <c r="D152" s="42"/>
    </row>
    <row r="153" ht="15">
      <c r="D153" s="42"/>
    </row>
    <row r="154" ht="15">
      <c r="D154" s="42"/>
    </row>
    <row r="155" ht="15">
      <c r="D155" s="42"/>
    </row>
    <row r="156" ht="15">
      <c r="D156" s="42"/>
    </row>
    <row r="157" ht="15">
      <c r="D157" s="42"/>
    </row>
    <row r="158" ht="15">
      <c r="D158" s="42"/>
    </row>
    <row r="159" ht="15">
      <c r="D159" s="42"/>
    </row>
  </sheetData>
  <sheetProtection selectLockedCells="1" selectUnlockedCells="1"/>
  <mergeCells count="10">
    <mergeCell ref="N5:O5"/>
    <mergeCell ref="A34:B34"/>
    <mergeCell ref="A35:B35"/>
    <mergeCell ref="A36:B36"/>
    <mergeCell ref="A37:B37"/>
    <mergeCell ref="A38:B38"/>
    <mergeCell ref="A2:F2"/>
    <mergeCell ref="H2:K2"/>
    <mergeCell ref="A3:F3"/>
    <mergeCell ref="H4:K4"/>
  </mergeCells>
  <printOptions/>
  <pageMargins left="0.42986111111111114" right="0.3402777777777778" top="0.44999999999999996" bottom="0.75" header="0.3" footer="0.3"/>
  <pageSetup horizontalDpi="300" verticalDpi="300" orientation="portrait" paperSize="9" r:id="rId2"/>
  <headerFooter alignWithMargins="0">
    <oddHeader>&amp;L&amp;9Nom : ___________________________&amp;C&amp;9Date&amp;11 : _______________</oddHeader>
    <oddFooter>&amp;C&amp;8charivari.eklablog.com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</dc:creator>
  <cp:keywords/>
  <dc:description/>
  <cp:lastModifiedBy>Utilisateur</cp:lastModifiedBy>
  <cp:lastPrinted>2012-03-28T12:25:37Z</cp:lastPrinted>
  <dcterms:created xsi:type="dcterms:W3CDTF">2012-03-28T12:25:29Z</dcterms:created>
  <dcterms:modified xsi:type="dcterms:W3CDTF">2015-09-08T17:32:29Z</dcterms:modified>
  <cp:category/>
  <cp:version/>
  <cp:contentType/>
  <cp:contentStatus/>
</cp:coreProperties>
</file>